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7635" activeTab="0"/>
  </bookViews>
  <sheets>
    <sheet name="Лист1" sheetId="1" r:id="rId1"/>
  </sheets>
  <externalReferences>
    <externalReference r:id="rId4"/>
  </externalReferences>
  <definedNames/>
  <calcPr fullCalcOnLoad="1"/>
</workbook>
</file>

<file path=xl/comments1.xml><?xml version="1.0" encoding="utf-8"?>
<comments xmlns="http://schemas.openxmlformats.org/spreadsheetml/2006/main">
  <authors>
    <author>RATI</author>
    <author>Parvin Baghir-pur</author>
  </authors>
  <commentList>
    <comment ref="C9" authorId="0">
      <text>
        <r>
          <rPr>
            <b/>
            <sz val="9"/>
            <rFont val="Tahoma"/>
            <family val="2"/>
          </rPr>
          <t>FIMSA:</t>
        </r>
        <r>
          <rPr>
            <sz val="9"/>
            <rFont val="Tahoma"/>
            <family val="2"/>
          </rPr>
          <t xml:space="preserve">
A15!C8 should equal to A3!C8</t>
        </r>
      </text>
    </comment>
    <comment ref="C10" authorId="0">
      <text>
        <r>
          <rPr>
            <b/>
            <sz val="9"/>
            <rFont val="Tahoma"/>
            <family val="2"/>
          </rPr>
          <t>FIMSA:</t>
        </r>
        <r>
          <rPr>
            <sz val="9"/>
            <rFont val="Tahoma"/>
            <family val="2"/>
          </rPr>
          <t xml:space="preserve">
A15!C9 should equal to (A3!C8-A3!D8)</t>
        </r>
      </text>
    </comment>
    <comment ref="C11" authorId="0">
      <text>
        <r>
          <rPr>
            <b/>
            <sz val="9"/>
            <rFont val="Tahoma"/>
            <family val="2"/>
          </rPr>
          <t>FIMSA:</t>
        </r>
        <r>
          <rPr>
            <sz val="9"/>
            <rFont val="Tahoma"/>
            <family val="2"/>
          </rPr>
          <t xml:space="preserve">
A15!C10+A15!C11 should equal to A3!D8</t>
        </r>
      </text>
    </comment>
    <comment ref="C12" authorId="0">
      <text>
        <r>
          <rPr>
            <b/>
            <sz val="9"/>
            <rFont val="Tahoma"/>
            <family val="2"/>
          </rPr>
          <t>FIMSA:</t>
        </r>
        <r>
          <rPr>
            <sz val="9"/>
            <rFont val="Tahoma"/>
            <family val="2"/>
          </rPr>
          <t xml:space="preserve">
A15!C10+A15!C11 should equal to A3!D8</t>
        </r>
      </text>
    </comment>
    <comment ref="C13" authorId="0">
      <text>
        <r>
          <rPr>
            <b/>
            <sz val="9"/>
            <rFont val="Tahoma"/>
            <family val="2"/>
          </rPr>
          <t>FIMSA:</t>
        </r>
        <r>
          <rPr>
            <sz val="9"/>
            <rFont val="Tahoma"/>
            <family val="2"/>
          </rPr>
          <t xml:space="preserve">
A15!C12 should equal to A3!C9</t>
        </r>
      </text>
    </comment>
    <comment ref="C20" authorId="0">
      <text>
        <r>
          <rPr>
            <b/>
            <sz val="9"/>
            <rFont val="Tahoma"/>
            <family val="2"/>
          </rPr>
          <t>FIMSA:</t>
        </r>
        <r>
          <rPr>
            <sz val="9"/>
            <rFont val="Tahoma"/>
            <family val="2"/>
          </rPr>
          <t xml:space="preserve">
A15!C16 Should be greater or Equal to M10!C15</t>
        </r>
      </text>
    </comment>
    <comment ref="A30" authorId="1">
      <text>
        <r>
          <rPr>
            <sz val="9"/>
            <rFont val="Tahoma"/>
            <family val="2"/>
          </rPr>
          <t>Azərbaycan Respublikası Nazirlər Kabinetinin 30 dekabr 2016-cı il tarixli 534 nömrəli Qərarı ilə təsdiq edilmiş “Gəlirlər və xərclər smetaları hazırlanmalı, təsdiq edilməli və icrası üzrə monitorinq aparılmalı olan iri dövlət şirkətlərinin Siyahısı”</t>
        </r>
      </text>
    </comment>
    <comment ref="C46" authorId="1">
      <text>
        <r>
          <rPr>
            <b/>
            <sz val="9"/>
            <rFont val="Tahoma"/>
            <family val="2"/>
          </rPr>
          <t>FIMSA:</t>
        </r>
        <r>
          <rPr>
            <sz val="9"/>
            <rFont val="Tahoma"/>
            <family val="2"/>
          </rPr>
          <t xml:space="preserve">
A13!AO40 should equal to A15!C38</t>
        </r>
      </text>
    </comment>
    <comment ref="C145" authorId="0">
      <text>
        <r>
          <rPr>
            <b/>
            <sz val="9"/>
            <rFont val="Tahoma"/>
            <family val="2"/>
          </rPr>
          <t>FIMSA:</t>
        </r>
        <r>
          <rPr>
            <sz val="9"/>
            <rFont val="Tahoma"/>
            <family val="2"/>
          </rPr>
          <t xml:space="preserve">
A15!C124 should equal to A3!C59 </t>
        </r>
      </text>
    </comment>
    <comment ref="F171" authorId="1">
      <text>
        <r>
          <rPr>
            <b/>
            <sz val="9"/>
            <rFont val="Tahoma"/>
            <family val="2"/>
          </rPr>
          <t>FIMSA:</t>
        </r>
        <r>
          <rPr>
            <sz val="9"/>
            <rFont val="Tahoma"/>
            <family val="2"/>
          </rPr>
          <t xml:space="preserve">
A15!F150 should equal to A3!C57</t>
        </r>
      </text>
    </comment>
  </commentList>
</comments>
</file>

<file path=xl/sharedStrings.xml><?xml version="1.0" encoding="utf-8"?>
<sst xmlns="http://schemas.openxmlformats.org/spreadsheetml/2006/main" count="373" uniqueCount="332">
  <si>
    <t>(min manatla)</t>
  </si>
  <si>
    <t>A. Aktivlərin maddələri</t>
  </si>
  <si>
    <t xml:space="preserve">Balans məbləği </t>
  </si>
  <si>
    <t>Risk dərəcəsi (%)</t>
  </si>
  <si>
    <t>Yaradılmış məqsədli ehtiyatların məbləği</t>
  </si>
  <si>
    <t>Risk dərəcəsi üzrə ölçülmüş aktivin xalis məbləği</t>
  </si>
  <si>
    <t>1. Kassa, o cümlədən bankın xəzinələrində, onun filiallarında, şöbələrində, mübadilə şöbələrində, bankomatlarda və yolda olan nağd milli və xarici valyuta, bank metalları</t>
  </si>
  <si>
    <t>A1</t>
  </si>
  <si>
    <t>a) Milli valyuta</t>
  </si>
  <si>
    <t>A1a</t>
  </si>
  <si>
    <t>b) Beynəlxalq reytinq agentlikləri tərəfindən verilmiş minimum “AA-” ölkə (suveren) borc reytinqinə malik ölkələrin valyutası</t>
  </si>
  <si>
    <t>A1b</t>
  </si>
  <si>
    <t>c) a və b sətirlərinə aid olmayanlar</t>
  </si>
  <si>
    <t>A1c</t>
  </si>
  <si>
    <t>2. Mərkəzi Bankda müxbir hesablarında olan vəsaitlər</t>
  </si>
  <si>
    <t>A2</t>
  </si>
  <si>
    <t>3. Mərkəzi Bankdakı depozitlər</t>
  </si>
  <si>
    <t>A3</t>
  </si>
  <si>
    <t>4. Mərkəzi Bank ilə bağlanan repo əqdləri</t>
  </si>
  <si>
    <t>A4</t>
  </si>
  <si>
    <t>5. Banklarda müxbir hesablarda olan vəsaitlər</t>
  </si>
  <si>
    <t>A5</t>
  </si>
  <si>
    <t>A5a</t>
  </si>
  <si>
    <t>A5b</t>
  </si>
  <si>
    <t>c) a) və b) bəndlərinə aid edilməyən tələblər</t>
  </si>
  <si>
    <t>A5c</t>
  </si>
  <si>
    <t>6. Bazar qiymətli kağızları:</t>
  </si>
  <si>
    <t>A6</t>
  </si>
  <si>
    <t>A6a</t>
  </si>
  <si>
    <t>A6b</t>
  </si>
  <si>
    <t>A6c</t>
  </si>
  <si>
    <t>c-1)Beynəlxalq reytinq agentlikləri tərəfindən verilmiş minimum "AA-" kredit reytinqinə (və ya buna ekvivalent digər reytinq dərəcəsinə) malik uzunmüddətli korporativ qiymətli kağızlar</t>
  </si>
  <si>
    <t>A6c-1</t>
  </si>
  <si>
    <t>c-2)Beynəlxalq reytinq agentlikləri tərəfindən verilmiş minimum "A-1" kredit reytinqinə (və ya buna ekvivalent digər reytinq dərəcəsinə) malik qısamüddətli korporativ qiymətli kağızlar</t>
  </si>
  <si>
    <t>A6c-2</t>
  </si>
  <si>
    <t>d) Azərbaycan Respublikasının İpoteka və Kredit Zəmanət Fondu tərəfindən buraxılan təmin edilməmiş qiymətli kağızlar</t>
  </si>
  <si>
    <t>A6d</t>
  </si>
  <si>
    <t>A6e</t>
  </si>
  <si>
    <t>e-1) Beynəlxalq reytinq agentlikləri tərəfindən verilmiş minimum "A-" kredit reytinqinə (və ya buna ekvivalent digər reytinq dərəcəsinə) malik uzunmüddətli korporativ qiymətli kağızlar</t>
  </si>
  <si>
    <t>A6e-1</t>
  </si>
  <si>
    <t>e-2)Beynəlxalq reytinq agentlikləri tərəfindən verilmiş minimum "A-2" kredit reytinqinə (və ya buna ekvivalent digər reytinq dərəcəsinə) malik qısamüddətli korporativ qiymətli kağızlar</t>
  </si>
  <si>
    <t>A6e-2</t>
  </si>
  <si>
    <t>f) "İri dövlət şirkətlərinin Siyahısı”nda nəzərdə tutulan və beynəlxalq reytinq agentlikləri tərəfindən verilmiş kredit reytinqi Azərbaycan Respublikasının ölkə (suveren) borc reytinqindən maksimum 1 (bir) pillə aşağı olan hüquqi şəxslərin buraxdığı qiymətli kağızlar</t>
  </si>
  <si>
    <t>A6f</t>
  </si>
  <si>
    <t>A6g</t>
  </si>
  <si>
    <t>h) digər qiymətli kağızlar</t>
  </si>
  <si>
    <t>A6h</t>
  </si>
  <si>
    <t>h1) Beynəlxalq reytinq agentlikləri tərəfindən verilmiş minimum "BB-" kredit reytinqinə (və ya buna ekvivalent digər reytinq dərəcəsinə) malik uzunmüddətli korporativ qiymətli kağızlar</t>
  </si>
  <si>
    <t>A6h-1</t>
  </si>
  <si>
    <t>h2) Beynəlxalq reytinq agentlikləri tərəfindən verilmiş minimum "BB-" kredit reytinqindən aşağı kredit reytinqinə (və ya buna ekvivalent digər reytinq dərəcəsinə) malik uzunmüddətli korporativ qiymətli kağızlar</t>
  </si>
  <si>
    <t>A6h-2</t>
  </si>
  <si>
    <t>7. Banklara və digər maliyyə institutlarına depozitlər və kreditlər:</t>
  </si>
  <si>
    <t>A7</t>
  </si>
  <si>
    <t>a) depozitlər:</t>
  </si>
  <si>
    <t>A7a</t>
  </si>
  <si>
    <t>A7a1</t>
  </si>
  <si>
    <t>A7a2</t>
  </si>
  <si>
    <t>A7a3</t>
  </si>
  <si>
    <t>a4) Digər banklarda və maliyyə institutlarında olanlar</t>
  </si>
  <si>
    <t>A7a4</t>
  </si>
  <si>
    <t>b) kreditlər:</t>
  </si>
  <si>
    <t>A7b</t>
  </si>
  <si>
    <t>A7b1</t>
  </si>
  <si>
    <t>A7b2</t>
  </si>
  <si>
    <t>A7b3</t>
  </si>
  <si>
    <t xml:space="preserve">     b4) Digər banklarda və maliyyə institutlarında olanlar</t>
  </si>
  <si>
    <t>A7b4</t>
  </si>
  <si>
    <t xml:space="preserve">8. Müştərilərə verilən kreditlər  </t>
  </si>
  <si>
    <t>A8</t>
  </si>
  <si>
    <t>a) sənaye sahəsinə verilmiş kreditlər:</t>
  </si>
  <si>
    <t>A8a</t>
  </si>
  <si>
    <t>A8a1</t>
  </si>
  <si>
    <t>A8a2</t>
  </si>
  <si>
    <t>a3) Azərbaycan Respublikasının İpoteka və Kredit Zəmanət Fondunun zəmanəti ilə manatla verilmiş və qeyri-işlək hissəsi ümumi portfelin 5%-dək olan sahibkarlıq kreditlərinin təmin edilmiş hissəsi</t>
  </si>
  <si>
    <t>A8a3</t>
  </si>
  <si>
    <t>A8a4</t>
  </si>
  <si>
    <t>a4-1)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</si>
  <si>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A8a4-1</t>
  </si>
  <si>
    <t>a5) 20 faizli risk qruplarına aid edilməyən və ixracın (qeyri-neft sektoru üzrə) maliyyələşməsinə yönəlmiş və təyinatı üzrə istifadə olunması sənədlərlə təsdiq edilmiş milli valyutada olan biznes kreditləri</t>
  </si>
  <si>
    <t>A8a5</t>
  </si>
  <si>
    <t>A8a5-1</t>
  </si>
  <si>
    <t>a6) digər hallarda</t>
  </si>
  <si>
    <t>A8a6</t>
  </si>
  <si>
    <t>X</t>
  </si>
  <si>
    <t xml:space="preserve">          a6_1) Milli valyuta</t>
  </si>
  <si>
    <t>A8a6_1</t>
  </si>
  <si>
    <t xml:space="preserve">                     a6_1_1) o cümlədən, Azərbaycan Respublikasının İpoteka və
                     Kredit Zəmanət Fondunun zəmanəti ilə manatla verilmiş və 
                     qeyri-işlək hissəsi ümumi portfelin 5%-dən yüksək olan 
                     sahibkarlara verilmiş kreditlərinin təmin edilmiş hissəsi</t>
  </si>
  <si>
    <t>A8a6_1_1</t>
  </si>
  <si>
    <t xml:space="preserve">         a6_2) xarici valyutada gəliri olan borcalanlara verilmiş biznes
                    kreditləri</t>
  </si>
  <si>
    <t>A8a6_2</t>
  </si>
  <si>
    <t xml:space="preserve">         a6_3) xarici valyutada gəliri olan borcalanlara verilmiş biznes
                    kreditləri istisna olmaqla, xarici valyutada olan kreditlər</t>
  </si>
  <si>
    <t>A8a6_3</t>
  </si>
  <si>
    <t>b) kənd təsərrüfatına kreditlər:</t>
  </si>
  <si>
    <t>A8b</t>
  </si>
  <si>
    <t>A8b1</t>
  </si>
  <si>
    <t>A8b2</t>
  </si>
  <si>
    <t>b3) Azərbaycan Respublikasının İpoteka və Kredit Zəmanət Fondunun zəmanəti ilə manatla verilmiş və qeyri-işlək hissəsi ümumi portfelin 5%-dək olan sahibkarlıq kreditlərinin təmin edilmiş hissəsi</t>
  </si>
  <si>
    <t>A8b3</t>
  </si>
  <si>
    <t>b3-1) Azərbaycan Respublikasının Kənd Təsərrüfatı Nazirliyi yanında Aqrar Kredit və İnkişaf Agentliyinin təminatı ilə verilmiş və mikrokreditlərin qeyri-işlək məbləği qalıq portfelinin 12%-dək olan hissəsini təşkil edən mikrokreditlərin təmin edilmiş hissəsi</t>
  </si>
  <si>
    <t>A8b3-1</t>
  </si>
  <si>
    <t>A8b4</t>
  </si>
  <si>
    <t>b4-1)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</si>
  <si>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A8b4-1</t>
  </si>
  <si>
    <t>b5) 20 faizli risk qruplarına aid edilməyən və ixracın (qeyri-neft sektoru üzrə) maliyyələşməsinə yönəlmiş və təyinatı üzrə istifadə olunması sənədlərlə təsdiq edilmiş milli valyutada olan biznes kreditləri</t>
  </si>
  <si>
    <t>A8b5</t>
  </si>
  <si>
    <t>A8b5-1</t>
  </si>
  <si>
    <t>b6) digər hallarda</t>
  </si>
  <si>
    <t>A8b6</t>
  </si>
  <si>
    <t xml:space="preserve">          b6_1) Milli valyuta</t>
  </si>
  <si>
    <t>A8b6_1</t>
  </si>
  <si>
    <t xml:space="preserve">                     b6_1_1) o cümlədən, Azərbaycan Respublikasının İpoteka və
                     Kredit Zəmanət Fondunun zəmanəti ilə manatla verilmiş və 
                     qeyri-işlək hissəsi ümumi portfelin 5%-dən yüksək olan 
                     sahibkarlara verilmiş kreditlərinin təmin edilmiş hissəsi</t>
  </si>
  <si>
    <t>A8b6_1_1</t>
  </si>
  <si>
    <t xml:space="preserve">                     b6_1_2) o cümlədən, Azərbaycan Kənd Təsərrüfatı Agentliyin təminatı ilə 
                      verilmiş və mikrokreditlərin qeyri-işlək məbləği qalıq portfelinin 12 %-i və
                    daha çox hissəsini təşkil edən mikrokreditlərin təmin edilmiş hissəsi
                </t>
  </si>
  <si>
    <t>A8b6_1_2</t>
  </si>
  <si>
    <t xml:space="preserve">         b6_2) xarici valyutada gəliri olan borcalanlara verilmiş biznes
                    kreditləri</t>
  </si>
  <si>
    <t>A8b6_2</t>
  </si>
  <si>
    <t xml:space="preserve">         b6_3) xarici valyutada gəliri olan borcalanlara verilmiş biznes
                    kreditləri istisna olmaqla, xarici valyutada olan kreditlər</t>
  </si>
  <si>
    <t>A8b6_3</t>
  </si>
  <si>
    <t>c) tikinti sahələrinə kreditlər:</t>
  </si>
  <si>
    <t>A8c</t>
  </si>
  <si>
    <t>A8c1</t>
  </si>
  <si>
    <t>A8c2</t>
  </si>
  <si>
    <t>c3) Azərbaycan Respublikasının İpoteka və Kredit Zəmanət Fondunun zəmanəti ilə manatla verilmiş və qeyri-işlək hissəsi ümumi portfelin 5%-dək olan sahibkarlıq kreditlərinin təmin edilmiş hissəsi</t>
  </si>
  <si>
    <t>A8c3</t>
  </si>
  <si>
    <t>A8c4</t>
  </si>
  <si>
    <t>c4-1)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</si>
  <si>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A8c4-1</t>
  </si>
  <si>
    <t>c5) 20 faizli risk qruplarına aid edilməyən və ixracın (qeyri-neft sektoru üzrə) maliyyələşməsinə yönəlmiş və təyinatı üzrə istifadə olunması sənədlərlə təsdiq edilmiş milli valyutada olan biznes kreditləri</t>
  </si>
  <si>
    <t>A8c5</t>
  </si>
  <si>
    <t>A8c5-1</t>
  </si>
  <si>
    <t>c6) digər hallarda</t>
  </si>
  <si>
    <t>A8c6</t>
  </si>
  <si>
    <t xml:space="preserve">          c6_1) Milli valyuta</t>
  </si>
  <si>
    <t>A8c6_1</t>
  </si>
  <si>
    <t xml:space="preserve">                     c6_1_1) o cümlədən, Azərbaycan Respublikasının İpoteka və
                     Kredit Zəmanət Fondunun zəmanəti ilə manatla verilmiş və 
                     qeyri-işlək hissəsi ümumi portfelin 5%-dən yüksək olan 
                     sahibkarlara verilmiş kreditlərinin təmin edilmiş hissəsi</t>
  </si>
  <si>
    <t>A8c6_1_1</t>
  </si>
  <si>
    <t xml:space="preserve">         c6_2) xarici valyutada gəliri olan borcalanlara verilmiş biznes
                    kreditləri</t>
  </si>
  <si>
    <t>A8c6_2</t>
  </si>
  <si>
    <t xml:space="preserve">         c6_3) xarici valyutada gəliri olan borcalanlara verilmiş biznes
                    kreditləri istisna olmaqla, xarici valyutada olan kreditlər</t>
  </si>
  <si>
    <t>A8c6_3</t>
  </si>
  <si>
    <t>d) nəqliyyat və rabitə sahələrinə kreditlər:</t>
  </si>
  <si>
    <t>A8d</t>
  </si>
  <si>
    <t>A8d1</t>
  </si>
  <si>
    <t>A8d2</t>
  </si>
  <si>
    <t>d3) Azərbaycan Respublikasının İpoteka və Kredit Zəmanət Fondunun zəmanəti ilə manatla verilmiş və qeyri-işlək hissəsi ümumi portfelin 5%-dək olan sahibkarlıq kreditlərinin təmin edilmiş hissəsi</t>
  </si>
  <si>
    <t>A8d3</t>
  </si>
  <si>
    <t>A8d4</t>
  </si>
  <si>
    <t>d4-1)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</si>
  <si>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A8d4-1</t>
  </si>
  <si>
    <t>d5) 20 faizli risk qruplarına aid edilməyən və ixracın (qeyri-neft sektoru üzrə) maliyyələşməsinə yönəlmiş və təyinatı üzrə istifadə olunması sənədlərlə təsdiq edilmiş milli valyutada olan biznes kreditləri</t>
  </si>
  <si>
    <t>A8d5</t>
  </si>
  <si>
    <t>A8d5-1</t>
  </si>
  <si>
    <t>d6) digər hallarda</t>
  </si>
  <si>
    <t>A8d6</t>
  </si>
  <si>
    <t xml:space="preserve">         d6_1) Milli valyuta</t>
  </si>
  <si>
    <t>A8d6_1</t>
  </si>
  <si>
    <t xml:space="preserve">                    d6_1_1) o cümlədən, Azərbaycan Respublikasının İpoteka və
                     Kredit Zəmanət Fondunun zəmanəti ilə manatla verilmiş və 
                     qeyri-işlək hissəsi ümumi portfelin 5%-dən yüksək olan 
                     sahibkarlara verilmiş kreditlərinin təmin edilmiş hissəsi</t>
  </si>
  <si>
    <t>A8d6_1_1</t>
  </si>
  <si>
    <t xml:space="preserve">         d6_2) xarici valyutada gəliri olan borcalanlara verilmiş biznes
                    kreditləri</t>
  </si>
  <si>
    <t>A8d6_2</t>
  </si>
  <si>
    <t xml:space="preserve">         d6_3) xarici valyutada gəliri olan borcalanlara verilmiş biznes
                    kreditləri istisna olmaqla, xarici valyutada olan kreditlər</t>
  </si>
  <si>
    <t>A8d6_3</t>
  </si>
  <si>
    <t>e) ticarət və xidmət sahələrinə kreditlər:</t>
  </si>
  <si>
    <t>A8e</t>
  </si>
  <si>
    <t>A8e1</t>
  </si>
  <si>
    <t>A8e2</t>
  </si>
  <si>
    <t>e3) Azərbaycan Respublikasının İpoteka və Kredit Zəmanət Fondunun zəmanəti ilə manatla verilmiş və qeyri-işlək hissəsi ümumi portfelin 5%-dək olan sahibkarlıq kreditlərinin təmin edilmiş hissəsi</t>
  </si>
  <si>
    <t>A8e3</t>
  </si>
  <si>
    <t>A8e4</t>
  </si>
  <si>
    <t>e4-1)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</si>
  <si>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A8e4-1</t>
  </si>
  <si>
    <t>e5) 20 faizli risk qruplarına aid edilməyən və ixracın (qeyri-neft sektoru üzrə) maliyyələşməsinə yönəlmiş və təyinatı üzrə istifadə olunması sənədlərlə təsdiq edilmiş milli valyutada olan biznes kreditləri</t>
  </si>
  <si>
    <t>A8e5</t>
  </si>
  <si>
    <t>A8e5-1</t>
  </si>
  <si>
    <t>e6) digər hallarda</t>
  </si>
  <si>
    <t>A8e6</t>
  </si>
  <si>
    <t xml:space="preserve">         e6_1) Milli valyuta</t>
  </si>
  <si>
    <t>A8e6_1</t>
  </si>
  <si>
    <t xml:space="preserve">                    e6_1_1) o cümlədən, Azərbaycan Respublikasının İpoteka və
                     Kredit Zəmanət Fondunun zəmanəti ilə manatla verilmiş və 
                     qeyri-işlək hissəsi ümumi portfelin 5%-dən yüksək olan 
                     sahibkarlara verilmiş kreditlərinin təmin edilmiş hissəsi</t>
  </si>
  <si>
    <t>A8e6_1_1</t>
  </si>
  <si>
    <t xml:space="preserve">         e6_2) xarici valyutada gəliri olan borcalanlara verilmiş biznes
                    kreditləri</t>
  </si>
  <si>
    <t>A8e6_2</t>
  </si>
  <si>
    <t xml:space="preserve">         e6_3) xarici valyutada gəliri olan borcalanlara verilmiş biznes
                    kreditləri istisna olmaqla, xarici valyutada olan kreditlər</t>
  </si>
  <si>
    <t>A8e6_3</t>
  </si>
  <si>
    <t xml:space="preserve">f) şəxsi məqsədlər üçün fiziki şəxslərə verilmiş kreditlər </t>
  </si>
  <si>
    <t>A8f</t>
  </si>
  <si>
    <t>A8f1</t>
  </si>
  <si>
    <t>A8f2</t>
  </si>
  <si>
    <t>f3) Azərbaycan Respublikasının İpoteka və Kredit Zəmanət Fondunun vəsaiti hesabına verilmiş ipoteka kreditləri</t>
  </si>
  <si>
    <t>A8f3</t>
  </si>
  <si>
    <t>f4) Bankın vəsaiti və digər mənbələr hesabına verilmiş ipoteka kreditləri</t>
  </si>
  <si>
    <t>A8f4</t>
  </si>
  <si>
    <t>f5) digər istehlak kreditləri</t>
  </si>
  <si>
    <t>A8f5</t>
  </si>
  <si>
    <t xml:space="preserve">         f5_1) Milli valyutada </t>
  </si>
  <si>
    <t>A8f5_1</t>
  </si>
  <si>
    <t xml:space="preserve">         f5_2) xarici valyutada gəliri olan borcalanlara verilmiş istehlak
                    kreditləri</t>
  </si>
  <si>
    <t>A8f5_2</t>
  </si>
  <si>
    <t xml:space="preserve">         f5_3) xarici valyutada gəliri olan borcalanlara verilmiş istehlak
                    kreditləri istisna olmaqla, xarici valyutada olan istehlak kreditlər</t>
  </si>
  <si>
    <t>A8f5_3</t>
  </si>
  <si>
    <t xml:space="preserve">         f5_4) verilmə anında faiz dərəcəsi əvvəlki rübdə verilmiş istehlak 
                   kreditləri üzrə sektorun orta faiz dərəcəsi və onun üçdə birinin
                   cəmindən böyük olan və BGN əmsalı indikativ hədlərdən yuxarı 
                   olan istehlak kreditləri</t>
  </si>
  <si>
    <t>A8f5_4</t>
  </si>
  <si>
    <t>g) Digər sahələrə kreditlər</t>
  </si>
  <si>
    <t>A8g</t>
  </si>
  <si>
    <t>A8g1</t>
  </si>
  <si>
    <t>A8g2</t>
  </si>
  <si>
    <t>g3) Azərbaycan Respublikasının İpoteka və Kredit Zəmanət Fondunun zəmanəti ilə manatla verilmiş və qeyri-işlək hissəsi ümumi portfelin 5%-dək olan sahibkarlıq kreditlərinin təmin edilmiş hissəsi</t>
  </si>
  <si>
    <t>A8g3</t>
  </si>
  <si>
    <t>A8g4</t>
  </si>
  <si>
    <t>g4-1) 20 faizli risk qruplarına aid edilməyən və Azərbaycan Respublikasının müvafiq qanunvericiliyi ilə müəyyən olunmuş kiçik və orta biznes subyektlərinə verilən və təyinatı üzrə istifadə olunması müvafiq sənədlərlə təsdiq edilmiş milli valyutada biznes kreditləri</t>
  </si>
  <si>
    <t>A8g4-1</t>
  </si>
  <si>
    <t>g5) 20 faizli risk qruplarına aid edilməyən və ixracın (qeyri-neft sektoru üzrə) maliyyələşməsinə yönəlmiş və təyinatı üzrə istifadə olunması sənədlərlə təsdiq edilmiş milli valyutada olan biznes kreditləri</t>
  </si>
  <si>
    <t>A8g5</t>
  </si>
  <si>
    <t>A8g5-1</t>
  </si>
  <si>
    <t>g6) digər hallarda</t>
  </si>
  <si>
    <t>A8g6</t>
  </si>
  <si>
    <t xml:space="preserve">         g6_1) Milli valyuta</t>
  </si>
  <si>
    <t>A8g6_1</t>
  </si>
  <si>
    <t xml:space="preserve">                    g6_1_1) o cümlədən, Azərbaycan Respublikasının İpoteka və
                     Kredit Zəmanət Fondunun zəmanəti ilə manatla verilmiş və 
                     qeyri-işlək hissəsi ümumi portfelin 5%-dən yüksək olan 
                     sahibkarlara verilmiş kreditlərinin təmin edilmiş hissəsi</t>
  </si>
  <si>
    <t>A8g6_1_1</t>
  </si>
  <si>
    <t xml:space="preserve">         g6_2) xarici valyutada gəliri olan borcalanlara verilmiş biznes
                    kreditləri</t>
  </si>
  <si>
    <t>A8g6_2</t>
  </si>
  <si>
    <t xml:space="preserve">                g6_3) xarici valyutada gəliri olan borcalanlara verilmiş biznes
                           kreditləri istisna olmaqla, xarici valyutada olan kreditlər</t>
  </si>
  <si>
    <t>A8g6_3</t>
  </si>
  <si>
    <t>9. Bank işində istifadə olunan və olunmayan əsas vəsaitlər (çıx amortizasiya)</t>
  </si>
  <si>
    <t>A9</t>
  </si>
  <si>
    <t>10. İcmallaşmamış törəmə banklara, digər təsərrüfat cəmiyyətlərinə kapital qoyuluşları</t>
  </si>
  <si>
    <t>A10</t>
  </si>
  <si>
    <t>11. Bütün digər aktivlər</t>
  </si>
  <si>
    <t>A11</t>
  </si>
  <si>
    <t>A11a</t>
  </si>
  <si>
    <t>A11b</t>
  </si>
  <si>
    <t>A11c</t>
  </si>
  <si>
    <t>d) digər hallarda</t>
  </si>
  <si>
    <t>A11d</t>
  </si>
  <si>
    <t>12. Qeyri-maddi aktivlər</t>
  </si>
  <si>
    <t>A12</t>
  </si>
  <si>
    <t>13. Yekunu balans aktivləri</t>
  </si>
  <si>
    <t>A13</t>
  </si>
  <si>
    <t xml:space="preserve">14. Risk dərəcəsi üzrə ölçülmuş balans aktivlərinin ümumi məbləği </t>
  </si>
  <si>
    <t>A14</t>
  </si>
  <si>
    <t>Balansdankənar maddələrin məbləği</t>
  </si>
  <si>
    <t>Kreditə konvertasiya əmsalı (%)</t>
  </si>
  <si>
    <t>1. Ümumi təminatlar (Qarantiyalar)</t>
  </si>
  <si>
    <t>B1</t>
  </si>
  <si>
    <t>x</t>
  </si>
  <si>
    <t>a)  banka birtərəfli qaydada öhdəliyi tam yerinə yetirməmək hüququ verən    
     öhdəliklər</t>
  </si>
  <si>
    <t>B1a</t>
  </si>
  <si>
    <t>b)  müddəti 1 ilədək olan öhdəliklər</t>
  </si>
  <si>
    <t>B1b</t>
  </si>
  <si>
    <t>c)  müddəti 1 ildən çox olan öhdəliklər</t>
  </si>
  <si>
    <t>B1c</t>
  </si>
  <si>
    <t>d)  digər</t>
  </si>
  <si>
    <t>B1d</t>
  </si>
  <si>
    <t>2. Kreditlərin verilməsi, aktivlərin alınması üzrə öhdəliklər, həmçinin istifadə olunmamış kredit xətləri</t>
  </si>
  <si>
    <t>B2</t>
  </si>
  <si>
    <t xml:space="preserve">       a)  banka birtərəfli qaydada öhdəliyi tam yerinə yetirməmək hüququ verən
             öhdəliklər</t>
  </si>
  <si>
    <t>B2a</t>
  </si>
  <si>
    <t>B2b</t>
  </si>
  <si>
    <t>B2c</t>
  </si>
  <si>
    <t>B2d</t>
  </si>
  <si>
    <t>3. Akkreditivlər:</t>
  </si>
  <si>
    <t>B3</t>
  </si>
  <si>
    <t>a)  banka birtərəfli qaydada öhdəliyi tam yerinə yetirməmək hüququ verən
     öhdəliklər</t>
  </si>
  <si>
    <t>B3a</t>
  </si>
  <si>
    <t>B3b</t>
  </si>
  <si>
    <t>B3c</t>
  </si>
  <si>
    <t>B3d</t>
  </si>
  <si>
    <t>4. Valyuta kontraktları (müqavilələrlə valyuta alqısı üçün təyin edilmiş vaxt)</t>
  </si>
  <si>
    <t>a) bir il və ondan az müddətdə</t>
  </si>
  <si>
    <t xml:space="preserve">b) bir ildən iki ilə qədar olan müddətdə  </t>
  </si>
  <si>
    <t>c) üçüncü ildən başlayaraq sonraki  hər əlavə  il üçün 3%-lə</t>
  </si>
  <si>
    <t>6. Balansdankənar öhdəliklərin (aktivlərin) məbləği</t>
  </si>
  <si>
    <t>B4</t>
  </si>
  <si>
    <t>7. Risk dərəcəsi üzrə ölçülmüş balansdankənar öhdəliklərin (aktivlərin) məbləği</t>
  </si>
  <si>
    <t>B7</t>
  </si>
  <si>
    <t>C. Risk dərəcəsi üzrə ölçülmuş aktivlərin məbləği</t>
  </si>
  <si>
    <t>C</t>
  </si>
  <si>
    <t>D. Risk dərəcəsi üzrə ölçülmuş yekun aktivlər</t>
  </si>
  <si>
    <t>D</t>
  </si>
  <si>
    <t xml:space="preserve">Leverec əmsalının hesablanmasında nəzərə alınan balansdankənar öhdəliklər </t>
  </si>
  <si>
    <t>E</t>
  </si>
  <si>
    <t>F</t>
  </si>
  <si>
    <t>G</t>
  </si>
  <si>
    <t>H</t>
  </si>
  <si>
    <t>I</t>
  </si>
  <si>
    <t>J</t>
  </si>
  <si>
    <r>
      <rPr>
        <sz val="10"/>
        <rFont val="Times New Roman"/>
        <family val="1"/>
      </rPr>
      <t>a) Beynəlxalq Maliyyə təşkilatları və minimum "AA-" kredit reytinqinə malik depozit və ya digər maliyyə-kredit təşkilatlarına qarşı tələblər  və onlar tərəfindən qeyri-şərtsiz təmin olunan digər aktivlər</t>
    </r>
  </si>
  <si>
    <r>
      <t xml:space="preserve">b) 20 (iyirmi) faizli risk qrupuna aid edilməyən və </t>
    </r>
    <r>
      <rPr>
        <sz val="10"/>
        <rFont val="Times New Roman"/>
        <family val="1"/>
      </rPr>
      <t>beynəlxalq reytinq agentlikləri tərəfindən verilmiş minimum “A-” kredit reytinqinə (və ya buna ekvivalent digər reytinq dərəcəsinə) malik depozit və ya digər maliyyə-kredit təşkilatlarına qarşı tələblər</t>
    </r>
  </si>
  <si>
    <r>
      <t>a) Mərkəzi Bank  tərəfindən</t>
    </r>
    <r>
      <rPr>
        <i/>
        <sz val="10"/>
        <rFont val="Times New Roman"/>
        <family val="1"/>
      </rPr>
      <t xml:space="preserve"> </t>
    </r>
    <r>
      <rPr>
        <sz val="10"/>
        <rFont val="Times New Roman"/>
        <family val="1"/>
      </rPr>
      <t>(o cümlədən, Azərbaycan Respublikasının İpoteka və Kredit Zəmanət Fondunun təmin edilmiş qiymətli kağızları) buraxılmış qiymətli kağızlar və onlara qarşı irəli sürülən tələblər, həmçinin Azərbaycan Respublikası adından bağlanmış müqavilələr üzrə yaranan birbaşa tələblər və dövlət qiymətli kağızları</t>
    </r>
  </si>
  <si>
    <r>
      <t xml:space="preserve">b) Beynəlxalq reytinq agentlikləri tərəfindən verilmiş “AAA” kredit reytinqinə malik çoxtərəfli inkişaf banklarına qarşı birbaşa tələblər, yaxud tələblərin bu təşkilatlar tərəfindən qeyd-şərtsiz öhdəliyi ilə və ya həmin təşkilatlar tərəfindən buraxılmış qiymətli kağızlarla təmin olunmuş hissəsi, habelə beynəlxalq nüfuzlu reytinq agentlikləri tərəfindən verilmiş minimum "AA-" ölkə borc reytinqinə malik </t>
    </r>
    <r>
      <rPr>
        <sz val="10"/>
        <rFont val="Times New Roman"/>
        <family val="1"/>
      </rPr>
      <t>ölkələrin valyutası, və bu ölkələrin hökumətlərinin və ya mərkəzi banklarının buraxdıqları qiymətli kağızlar və onlara qarşı birbaşa tələblər</t>
    </r>
  </si>
  <si>
    <r>
      <t xml:space="preserve">c) 0 (sıfır) faizli risk qrupuna aid edilməyən və beynəlxalq reytinq agentlikləri tərəfindən verilmiş minimum “A-” ölkə (suveren) borc reytinqinə malik ölkələrinin valyutası, habelə bu ölkələrin hökumətlərinin və ya mərkəzi banklarının buraxdıqları qiymətli kağızlar və onlara qarşı olan birbaşa tələblər və </t>
    </r>
    <r>
      <rPr>
        <sz val="10"/>
        <rFont val="Times New Roman"/>
        <family val="1"/>
      </rPr>
      <t>beynəlxalq maliyyə təşkilatları və minimum "AA-" kredit reytinqinə malik depozit və ya digər maliyyə-kredit təşkilatlarına qarşı tələblər</t>
    </r>
  </si>
  <si>
    <r>
      <t>e) 20 (iyirmi) faizli risk qruplarına aid edilməyən və beynəlxalq reytinq agentlikləri tərəfindən verilmiş minimum investisiya reytinqinə malik ölkələrinin valyutası, habelə</t>
    </r>
    <r>
      <rPr>
        <sz val="10"/>
        <rFont val="Times New Roman"/>
        <family val="1"/>
      </rPr>
      <t xml:space="preserve"> bu ölkələrin hökumətlərinin və ya mərkəzi banklarının buraxdıqları qiymətli kağızlar və onlara qarşı olan birbaşa tələblər və beynəlxalq reytinq agentlikləri tərəfindən verilmiş minimum “A-” kredit reytinqinə (və ya buna ekvivalent digər reytinq dərəcəsinə) malik depozit və ya digər maliyyə-kredit təşkilatlarına qarşı tələblər</t>
    </r>
  </si>
  <si>
    <r>
      <t xml:space="preserve">g) </t>
    </r>
    <r>
      <rPr>
        <sz val="10"/>
        <rFont val="Times New Roman"/>
        <family val="1"/>
      </rPr>
      <t>Digər ölkələrin hökumətləri və Mərkəzi bankları tərəfindən buraxılmış qiymətli kağızlar və onlara qarşı irəli sürülən tələblər</t>
    </r>
  </si>
  <si>
    <r>
      <t xml:space="preserve">a1)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</si>
  <si>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r>
      <rPr>
        <sz val="10"/>
        <rFont val="Times New Roman"/>
        <family val="1"/>
      </rPr>
      <t>a2) Beynəlxalq Maliyyə təşkilatları və minimum "AA-" kredit reytinqinə malik depozit və ya digər maliyyə-kredit təşkilatlarına qarşı tələblər  və onlar tərəfindən qeyri-şərtsiz təmin olunanlar</t>
    </r>
  </si>
  <si>
    <r>
      <t>a3) 20 (iyirmi) faizli risk qrupuna aid edilməyən və</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</si>
  <si>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r>
      <t xml:space="preserve">b1) bankın hesablarında girov qoyulmuş Azərbaycan Respublikasının milli valyutası, bank metalları və ya beynəlxalq reytinq agentlikləri tərəfindən verilmiş minimum “AA-” ölkə (suveren) borc reytinqinə (və ya buna ekvivalent digər reytinq dərəcəsinə) malik  </t>
    </r>
    <r>
      <rPr>
        <sz val="10"/>
        <rFont val="Times New Roman"/>
        <family val="1"/>
      </rPr>
      <t>ölkələrinin valyutası və ya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olunmuşº hissəsi</t>
    </r>
  </si>
  <si>
    <r>
      <t>b2)</t>
    </r>
    <r>
      <rPr>
        <sz val="10"/>
        <rFont val="Times New Roman"/>
        <family val="1"/>
      </rPr>
      <t xml:space="preserve"> Beynəlxalq maliyyə təşkilatları və minimum "AA-" kredit reytinqinə malik depozit və ya digər maliyyə-kredit təşkilatlarına qarşı tələblər  və onlar tərəfindən qeyri-şərtsiz təmin olunanlar</t>
    </r>
  </si>
  <si>
    <r>
      <t xml:space="preserve">b3) 20 (iyirmi) faizli risk qrupuna aid edilməyən və </t>
    </r>
    <r>
      <rPr>
        <sz val="10"/>
        <rFont val="Times New Roman"/>
        <family val="1"/>
      </rPr>
      <t xml:space="preserve"> beynəlxalq reytinq agentlikləri tərəfindən verilmiş minimum “A-” kredit reytinqinə (və ya buna ekvivalent digər reytinq dərəcəsinə) malik depozit və ya digər maliyyə-kredit təşkilatlarına qarşı tələblər</t>
    </r>
  </si>
  <si>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r>
  </si>
  <si>
    <r>
      <t xml:space="preserve">a2)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 </t>
    </r>
    <r>
      <rPr>
        <sz val="10"/>
        <color indexed="10"/>
        <rFont val="Times New Roman"/>
        <family val="1"/>
      </rPr>
      <t xml:space="preserve">və ya tibbi ləvazimat və avadanlıqların istehsalçılarına verilən və təyinatı üzrə istifadə olunması sənədlərlə təsdiq edilmiş milli valyutada biznes kreditləri </t>
    </r>
  </si>
  <si>
    <r>
      <t xml:space="preserve">a4)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</si>
  <si>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r>
      <t>a5-1)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</si>
  <si>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r>
      <t xml:space="preserve">a1)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 və ya Azərbaycan Respublikasının İpoteka və Kredit Zəmanət Fondunun zəmanəti ilə verilmiş ipoteka kreditləri</t>
    </r>
  </si>
  <si>
    <r>
      <t xml:space="preserve">b2)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t>
    </r>
  </si>
  <si>
    <r>
      <t xml:space="preserve">b4)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</si>
  <si>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r>
      <t>b5-1)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</si>
  <si>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r>
      <t xml:space="preserve">c2)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r>
      <rPr>
        <sz val="10"/>
        <rFont val="Times New Roman"/>
        <family val="1"/>
      </rPr>
      <t xml:space="preserve"> və ya Azərbaycan Respublikasının İpoteka və Kredit Zəmanət Fondunun zəmanəti ilə verilmiş ipoteka kreditləri</t>
    </r>
  </si>
  <si>
    <r>
      <t xml:space="preserve">c4)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</si>
  <si>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r>
      <t>c5-1)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</si>
  <si>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r>
      <t xml:space="preserve">d2)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</si>
  <si>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r>
      <t xml:space="preserve">d4)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</si>
  <si>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r>
      <t>d5-1)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</si>
  <si>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r>
      <t xml:space="preserve">e2)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</si>
  <si>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r>
      <t xml:space="preserve">e4)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</si>
  <si>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r>
      <t>e5-1) 20 faizli risk qruplarına aid edilməyən və ixracın (qeyri-neft sektoru üzrə) maliyyələşməsinə yönəlmiş və təyinatı üzrə istifadə olunması sənədlərlə təsdiq edilmiş</t>
    </r>
    <r>
      <rPr>
        <sz val="10"/>
        <rFont val="Times New Roman"/>
        <family val="1"/>
      </rPr>
      <t xml:space="preserve"> xarici valyutada olan biznes kreditləri</t>
    </r>
  </si>
  <si>
    <r>
      <t xml:space="preserve">f2)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</si>
  <si>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r>
      <t xml:space="preserve">g2)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</si>
  <si>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r>
      <t xml:space="preserve">g4) tələblərin 20 (iyirmi) faizli risk qrupuna aid edilməyən və beynəlxalq reytinq agentlikləri tərəfindən verilmiş minimum “A-” ölkə (suveren) borc reytinqinə (və ya buna ekvivalent digər reytinq dərəcəsinə) malik </t>
    </r>
    <r>
      <rPr>
        <sz val="10"/>
        <rFont val="Times New Roman"/>
        <family val="1"/>
      </rPr>
      <t>ölkələrinin yerli hakimiyyət, yaxud bələdiyyə orqanları tərəfindən buraxılan qiymətli kağızlarla təmin olunmuş hissəsi (bu tələblərin ödənilməsi mənbəyi kommersiya layihələri üzrə alınan gəlirlər olur)</t>
    </r>
  </si>
  <si>
    <r>
      <t xml:space="preserve">g5-1) 20 faizli risk qruplarına aid edilməyən və ixracın (qeyri-neft sektoru üzrə) maliyyələşməsinə yönəlmiş və təyinatı üzrə istifadə olunması sənədlərlə təsdiq edilmiş </t>
    </r>
    <r>
      <rPr>
        <sz val="10"/>
        <rFont val="Times New Roman"/>
        <family val="1"/>
      </rPr>
      <t>xarici valyutada olan biznes kreditləri</t>
    </r>
  </si>
  <si>
    <r>
      <t xml:space="preserve">a) bankın hesablarında girov qoyulmuş AR milli valyutası, bank metalları və ya beynəlxalq reytinq agentlikləri tərəfindən verilmiş minimum “AA-” ölkə (suveren) borc reytinqinə (və ya buna ekvivalent digər reytinq dərəcəsinə) </t>
    </r>
    <r>
      <rPr>
        <sz val="10"/>
        <rFont val="Times New Roman"/>
        <family val="1"/>
      </rPr>
      <t>malik  ölkələrinin valyutası ilə təmin olunmuş hissəsi və beynəlxalq reytinq agentlikləri tərəfindən verilmiş “AAA” kredit reytinqinə (və ya buna ekvivalent digər reytinq dərəcəsinə) malik çoxtərəfli inkişaf banklarına qarşı birbaşa tələblər, yaxud tələblərin bu təşkilatlar tərəfindən qeyd-şərtsiz öhdəliyi ilə və ya həmin təşkilatlar tərəfindən buraxılmış qiymətli kağızlarla təmin olunmuş hissəsi</t>
    </r>
  </si>
  <si>
    <r>
      <t xml:space="preserve">b) 0 (sıfır) faizli risk qrupuna aid edilməyən və üçüncü şəxslərin banka olan borclarının Azərbaycan Respublikası, Mərkəzi Bank, yaxud beynəlxalq reytinq agentlikləri tərəfindən verilmiş minimum “A-” ölkə (suveren) borc reytinqinə (və ya buna ekvivalent digər reytinq dərəcəsinə) </t>
    </r>
    <r>
      <rPr>
        <sz val="10"/>
        <rFont val="Times New Roman"/>
        <family val="1"/>
      </rPr>
      <t>malik ölkələrinin hökumətləri və ya mərkəzi bankları tərəfindən qeyd-şərtsiz öhdəliyi ilə təmin olunmuş hissəsi</t>
    </r>
  </si>
  <si>
    <r>
      <t xml:space="preserve">c) tələblərin 20 (iyirmi) faizli risk qrupuna aid edilməyən və beynəlxalq reytinq agentlikləri tərəfindən verilmiş minimum “A-” ölkə (suveren) borc reytinqinə (və ya buna ekvivalent digər reytinq dərəcəsinə) </t>
    </r>
    <r>
      <rPr>
        <sz val="10"/>
        <rFont val="Times New Roman"/>
        <family val="1"/>
      </rPr>
      <t>malik ölkələrinin yerli hakimiyyət, yaxud bələdiyyə orqanları tərəfindən buraxılan qiymətli kağızlarla təmin olunmuş hissəsi (bu tələblərin ödənilməsi mənbəyi kommersiya layihələri üzrə alınan gəlirlər olur)</t>
    </r>
  </si>
  <si>
    <r>
      <t xml:space="preserve">B. </t>
    </r>
    <r>
      <rPr>
        <b/>
        <sz val="10"/>
        <rFont val="Times New Roman"/>
        <family val="1"/>
      </rPr>
      <t xml:space="preserve">Balansdankənar </t>
    </r>
    <r>
      <rPr>
        <b/>
        <sz val="10"/>
        <rFont val="Times New Roman"/>
        <family val="1"/>
      </rPr>
      <t>öhdəliklərin (aktivlər) maddələri</t>
    </r>
  </si>
  <si>
    <r>
      <rPr>
        <b/>
        <sz val="10"/>
        <rFont val="Times New Roman"/>
        <family val="1"/>
      </rPr>
      <t xml:space="preserve">E. </t>
    </r>
    <r>
      <rPr>
        <sz val="10"/>
        <rFont val="Times New Roman"/>
        <family val="1"/>
      </rPr>
      <t>Müqavilə əsasında banka birtərəfli qaydada öhdəliyi tam yerinə yetirməmək hüququ verən öhdəliklər</t>
    </r>
  </si>
  <si>
    <r>
      <rPr>
        <b/>
        <sz val="10"/>
        <rFont val="Times New Roman"/>
        <family val="1"/>
      </rPr>
      <t>F</t>
    </r>
    <r>
      <rPr>
        <sz val="10"/>
        <rFont val="Times New Roman"/>
        <family val="1"/>
      </rPr>
      <t>. Müddəti 1 ilədək olan balansdankənar öhdəliklər</t>
    </r>
  </si>
  <si>
    <r>
      <t xml:space="preserve">G. </t>
    </r>
    <r>
      <rPr>
        <sz val="10"/>
        <rFont val="Times New Roman"/>
        <family val="1"/>
      </rPr>
      <t>Müddəti 1 ildən çox olan balansdankənar öhdəliklər</t>
    </r>
  </si>
  <si>
    <r>
      <t xml:space="preserve">H. </t>
    </r>
    <r>
      <rPr>
        <sz val="10"/>
        <rFont val="Times New Roman"/>
        <family val="1"/>
      </rPr>
      <t>Bankın hesablarında girov qoyulmuş AR milli valyutası, xarici valyuta və bank metalları ilə təmin olunmuş hissəsi</t>
    </r>
  </si>
  <si>
    <r>
      <t>I.</t>
    </r>
    <r>
      <rPr>
        <sz val="10"/>
        <rFont val="Times New Roman"/>
        <family val="1"/>
      </rPr>
      <t xml:space="preserve"> bank aksepti və qiymətli kağızların alınması və satılması üzrə öhdəliklər</t>
    </r>
  </si>
  <si>
    <r>
      <t xml:space="preserve">J. </t>
    </r>
    <r>
      <rPr>
        <sz val="10"/>
        <rFont val="Times New Roman"/>
        <family val="1"/>
      </rPr>
      <t>Digər balansdankənar öhdəliklər</t>
    </r>
  </si>
  <si>
    <t>RİSK DƏRƏCƏSİ ÜZRƏ ÖLÇÜLMUŞ  AKTİVLƏRİN  HESABLANMASI 31.12.2020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</si>
</sst>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0_);\(0.00\)"/>
    <numFmt numFmtId="166" formatCode="0_);\(0\)"/>
  </numFmts>
  <fonts count="47">
    <font>
      <sz val="11"/>
      <color theme="1"/>
      <name val="Calibri"/>
      <family val="2"/>
    </font>
    <font>
      <sz val="11"/>
      <color indexed="8"/>
      <name val="Calibri"/>
      <family val="2"/>
    </font>
    <font>
      <sz val="10"/>
      <name val="Arial"/>
      <family val="2"/>
    </font>
    <font>
      <b/>
      <sz val="12"/>
      <name val="Times New Roman"/>
      <family val="1"/>
    </font>
    <font>
      <i/>
      <sz val="10"/>
      <name val="Times New Roman"/>
      <family val="1"/>
    </font>
    <font>
      <sz val="10"/>
      <name val="Times New Roman"/>
      <family val="1"/>
    </font>
    <font>
      <b/>
      <sz val="10"/>
      <name val="Times New Roman"/>
      <family val="1"/>
    </font>
    <font>
      <sz val="10"/>
      <color indexed="10"/>
      <name val="Times New Roman"/>
      <family val="1"/>
    </font>
    <font>
      <b/>
      <i/>
      <sz val="10"/>
      <name val="Times New Roman"/>
      <family val="1"/>
    </font>
    <font>
      <b/>
      <sz val="9"/>
      <name val="Tahoma"/>
      <family val="2"/>
    </font>
    <font>
      <sz val="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style="thin"/>
      <top style="thin"/>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 fillId="0" borderId="0">
      <alignment/>
      <protection/>
    </xf>
    <xf numFmtId="0" fontId="2"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03">
    <xf numFmtId="0" fontId="0" fillId="0" borderId="0" xfId="0" applyFont="1" applyAlignment="1">
      <alignment/>
    </xf>
    <xf numFmtId="0" fontId="4" fillId="0" borderId="10" xfId="34" applyFont="1" applyFill="1" applyBorder="1" applyAlignment="1" applyProtection="1">
      <alignment/>
      <protection/>
    </xf>
    <xf numFmtId="0" fontId="5" fillId="0" borderId="10" xfId="34" applyFont="1" applyFill="1" applyBorder="1" applyAlignment="1" applyProtection="1">
      <alignment/>
      <protection/>
    </xf>
    <xf numFmtId="0" fontId="5" fillId="0" borderId="0" xfId="34" applyFont="1" applyFill="1" applyProtection="1">
      <alignment/>
      <protection/>
    </xf>
    <xf numFmtId="0" fontId="4" fillId="0" borderId="0" xfId="34" applyFont="1" applyFill="1" applyAlignment="1" applyProtection="1">
      <alignment horizontal="right"/>
      <protection/>
    </xf>
    <xf numFmtId="0" fontId="6" fillId="33" borderId="11" xfId="34" applyFont="1" applyFill="1" applyBorder="1" applyAlignment="1" applyProtection="1">
      <alignment horizontal="center" vertical="center" wrapText="1"/>
      <protection/>
    </xf>
    <xf numFmtId="0" fontId="6" fillId="33" borderId="12" xfId="34" applyFont="1" applyFill="1" applyBorder="1" applyAlignment="1" applyProtection="1">
      <alignment horizontal="center" vertical="top" wrapText="1"/>
      <protection/>
    </xf>
    <xf numFmtId="0" fontId="6" fillId="31" borderId="13" xfId="34" applyFont="1" applyFill="1" applyBorder="1" applyAlignment="1" applyProtection="1">
      <alignment horizontal="left" vertical="top" wrapText="1"/>
      <protection/>
    </xf>
    <xf numFmtId="0" fontId="6" fillId="33" borderId="12" xfId="34" applyFont="1" applyFill="1" applyBorder="1" applyAlignment="1" applyProtection="1">
      <alignment horizontal="center" vertical="center" wrapText="1"/>
      <protection/>
    </xf>
    <xf numFmtId="2" fontId="6" fillId="33" borderId="12" xfId="33" applyNumberFormat="1" applyFont="1" applyFill="1" applyBorder="1" applyAlignment="1" applyProtection="1">
      <alignment vertical="center" wrapText="1"/>
      <protection/>
    </xf>
    <xf numFmtId="1" fontId="6" fillId="33" borderId="12" xfId="34" applyNumberFormat="1" applyFont="1" applyFill="1" applyBorder="1" applyAlignment="1" applyProtection="1">
      <alignment horizontal="center" vertical="center" wrapText="1"/>
      <protection/>
    </xf>
    <xf numFmtId="0" fontId="5" fillId="31" borderId="13" xfId="34" applyFont="1" applyFill="1" applyBorder="1" applyAlignment="1" applyProtection="1">
      <alignment horizontal="left" vertical="top" wrapText="1" indent="2"/>
      <protection/>
    </xf>
    <xf numFmtId="0" fontId="5" fillId="33" borderId="12" xfId="34" applyFont="1" applyFill="1" applyBorder="1" applyAlignment="1" applyProtection="1">
      <alignment horizontal="center" vertical="center" wrapText="1"/>
      <protection/>
    </xf>
    <xf numFmtId="2" fontId="5" fillId="0" borderId="14" xfId="34" applyNumberFormat="1" applyFont="1" applyFill="1" applyBorder="1" applyAlignment="1" applyProtection="1">
      <alignment vertical="center" wrapText="1"/>
      <protection locked="0"/>
    </xf>
    <xf numFmtId="2" fontId="5" fillId="34" borderId="12" xfId="33" applyNumberFormat="1" applyFont="1" applyFill="1" applyBorder="1" applyAlignment="1" applyProtection="1">
      <alignment vertical="center" wrapText="1"/>
      <protection locked="0"/>
    </xf>
    <xf numFmtId="2" fontId="5" fillId="33" borderId="12" xfId="33" applyNumberFormat="1" applyFont="1" applyFill="1" applyBorder="1" applyAlignment="1" applyProtection="1">
      <alignment vertical="center" wrapText="1"/>
      <protection/>
    </xf>
    <xf numFmtId="2" fontId="5" fillId="0" borderId="12" xfId="34" applyNumberFormat="1" applyFont="1" applyFill="1" applyBorder="1" applyAlignment="1" applyProtection="1">
      <alignment vertical="center" wrapText="1"/>
      <protection locked="0"/>
    </xf>
    <xf numFmtId="0" fontId="5" fillId="31" borderId="13" xfId="34" applyFont="1" applyFill="1" applyBorder="1" applyAlignment="1">
      <alignment horizontal="left" vertical="center" wrapText="1" indent="2"/>
      <protection/>
    </xf>
    <xf numFmtId="0" fontId="5" fillId="31" borderId="13" xfId="34" applyFont="1" applyFill="1" applyBorder="1" applyAlignment="1" applyProtection="1">
      <alignment horizontal="left" vertical="center" wrapText="1" indent="2"/>
      <protection/>
    </xf>
    <xf numFmtId="0" fontId="5" fillId="31" borderId="14" xfId="34" applyFont="1" applyFill="1" applyBorder="1" applyAlignment="1" applyProtection="1">
      <alignment horizontal="left" vertical="center" wrapText="1" indent="2"/>
      <protection/>
    </xf>
    <xf numFmtId="0" fontId="44" fillId="31" borderId="13" xfId="34" applyFont="1" applyFill="1" applyBorder="1" applyAlignment="1" applyProtection="1">
      <alignment horizontal="left" vertical="top" wrapText="1" indent="2"/>
      <protection/>
    </xf>
    <xf numFmtId="0" fontId="44" fillId="33" borderId="12" xfId="34" applyFont="1" applyFill="1" applyBorder="1" applyAlignment="1" applyProtection="1">
      <alignment horizontal="center" vertical="center" wrapText="1"/>
      <protection/>
    </xf>
    <xf numFmtId="1" fontId="45" fillId="33" borderId="12" xfId="34" applyNumberFormat="1" applyFont="1" applyFill="1" applyBorder="1" applyAlignment="1" applyProtection="1">
      <alignment horizontal="center" vertical="center" wrapText="1"/>
      <protection/>
    </xf>
    <xf numFmtId="2" fontId="44" fillId="33" borderId="12" xfId="33" applyNumberFormat="1" applyFont="1" applyFill="1" applyBorder="1" applyAlignment="1" applyProtection="1">
      <alignment vertical="center" wrapText="1"/>
      <protection/>
    </xf>
    <xf numFmtId="0" fontId="6" fillId="31" borderId="13" xfId="34" applyFont="1" applyFill="1" applyBorder="1" applyAlignment="1" applyProtection="1">
      <alignment horizontal="left" vertical="top" wrapText="1" indent="2"/>
      <protection/>
    </xf>
    <xf numFmtId="0" fontId="5" fillId="31" borderId="13" xfId="34" applyFont="1" applyFill="1" applyBorder="1" applyAlignment="1" applyProtection="1">
      <alignment horizontal="left" vertical="top" wrapText="1" indent="4"/>
      <protection/>
    </xf>
    <xf numFmtId="0" fontId="5" fillId="31" borderId="14" xfId="34" applyFont="1" applyFill="1" applyBorder="1" applyAlignment="1" applyProtection="1">
      <alignment horizontal="left" vertical="top" wrapText="1" indent="4"/>
      <protection/>
    </xf>
    <xf numFmtId="0" fontId="5" fillId="31" borderId="13" xfId="34" applyFont="1" applyFill="1" applyBorder="1" applyAlignment="1" applyProtection="1">
      <alignment horizontal="left" vertical="center" wrapText="1" indent="4"/>
      <protection/>
    </xf>
    <xf numFmtId="0" fontId="5" fillId="33" borderId="14" xfId="34" applyFont="1" applyFill="1" applyBorder="1" applyAlignment="1" applyProtection="1">
      <alignment horizontal="center" vertical="center" wrapText="1"/>
      <protection/>
    </xf>
    <xf numFmtId="2" fontId="5" fillId="33" borderId="12" xfId="33" applyNumberFormat="1" applyFont="1" applyFill="1" applyBorder="1" applyAlignment="1" applyProtection="1">
      <alignment horizontal="right" vertical="center" wrapText="1"/>
      <protection/>
    </xf>
    <xf numFmtId="2" fontId="5" fillId="0" borderId="12" xfId="34" applyNumberFormat="1" applyFont="1" applyFill="1" applyBorder="1" applyAlignment="1" applyProtection="1">
      <alignment horizontal="right" vertical="center" wrapText="1"/>
      <protection locked="0"/>
    </xf>
    <xf numFmtId="1" fontId="6" fillId="33" borderId="12" xfId="60" applyNumberFormat="1" applyFont="1" applyFill="1" applyBorder="1" applyAlignment="1" applyProtection="1">
      <alignment horizontal="center" vertical="center" wrapText="1"/>
      <protection/>
    </xf>
    <xf numFmtId="0" fontId="6" fillId="31" borderId="14" xfId="34" applyFont="1" applyFill="1" applyBorder="1" applyAlignment="1" applyProtection="1">
      <alignment horizontal="left" vertical="top" wrapText="1" indent="2"/>
      <protection/>
    </xf>
    <xf numFmtId="0" fontId="6" fillId="33" borderId="14" xfId="34" applyFont="1" applyFill="1" applyBorder="1" applyAlignment="1" applyProtection="1">
      <alignment horizontal="center" vertical="center" wrapText="1"/>
      <protection/>
    </xf>
    <xf numFmtId="2" fontId="6" fillId="33" borderId="12" xfId="33" applyNumberFormat="1" applyFont="1" applyFill="1" applyBorder="1" applyAlignment="1" applyProtection="1">
      <alignment horizontal="right" vertical="center" wrapText="1"/>
      <protection/>
    </xf>
    <xf numFmtId="1" fontId="6" fillId="33" borderId="12" xfId="57" applyNumberFormat="1" applyFont="1" applyFill="1" applyBorder="1" applyAlignment="1" applyProtection="1">
      <alignment horizontal="center" vertical="center" wrapText="1"/>
      <protection/>
    </xf>
    <xf numFmtId="2" fontId="5" fillId="0" borderId="14" xfId="34" applyNumberFormat="1" applyFont="1" applyFill="1" applyBorder="1" applyAlignment="1" applyProtection="1">
      <alignment horizontal="right" vertical="center" wrapText="1"/>
      <protection locked="0"/>
    </xf>
    <xf numFmtId="0" fontId="5" fillId="0" borderId="14" xfId="34" applyNumberFormat="1" applyFont="1" applyFill="1" applyBorder="1" applyAlignment="1" applyProtection="1">
      <alignment horizontal="right" vertical="center" wrapText="1"/>
      <protection locked="0"/>
    </xf>
    <xf numFmtId="0" fontId="44" fillId="31" borderId="14" xfId="34" applyFont="1" applyFill="1" applyBorder="1" applyAlignment="1" applyProtection="1">
      <alignment horizontal="left" vertical="top" wrapText="1" indent="4"/>
      <protection/>
    </xf>
    <xf numFmtId="1" fontId="45" fillId="33" borderId="12" xfId="60" applyNumberFormat="1" applyFont="1" applyFill="1" applyBorder="1" applyAlignment="1" applyProtection="1">
      <alignment horizontal="center" vertical="center" wrapText="1"/>
      <protection/>
    </xf>
    <xf numFmtId="0" fontId="5" fillId="0" borderId="12" xfId="34" applyNumberFormat="1" applyFont="1" applyFill="1" applyBorder="1" applyAlignment="1" applyProtection="1">
      <alignment horizontal="right" vertical="center" wrapText="1"/>
      <protection locked="0"/>
    </xf>
    <xf numFmtId="4" fontId="5" fillId="0" borderId="12" xfId="34" applyNumberFormat="1" applyFont="1" applyFill="1" applyBorder="1" applyAlignment="1" applyProtection="1">
      <alignment horizontal="right" vertical="center" wrapText="1"/>
      <protection locked="0"/>
    </xf>
    <xf numFmtId="4" fontId="5" fillId="34" borderId="12" xfId="33" applyNumberFormat="1" applyFont="1" applyFill="1" applyBorder="1" applyAlignment="1" applyProtection="1">
      <alignment vertical="center" wrapText="1"/>
      <protection locked="0"/>
    </xf>
    <xf numFmtId="1" fontId="45" fillId="33" borderId="12" xfId="57" applyNumberFormat="1" applyFont="1" applyFill="1" applyBorder="1" applyAlignment="1" applyProtection="1">
      <alignment horizontal="center" vertical="center" wrapText="1"/>
      <protection/>
    </xf>
    <xf numFmtId="4" fontId="5" fillId="33" borderId="12" xfId="33" applyNumberFormat="1" applyFont="1" applyFill="1" applyBorder="1" applyAlignment="1" applyProtection="1">
      <alignment horizontal="right" vertical="center" wrapText="1"/>
      <protection/>
    </xf>
    <xf numFmtId="4" fontId="6" fillId="33" borderId="12" xfId="33" applyNumberFormat="1" applyFont="1" applyFill="1" applyBorder="1" applyAlignment="1" applyProtection="1">
      <alignment horizontal="center" vertical="center" wrapText="1"/>
      <protection/>
    </xf>
    <xf numFmtId="0" fontId="5" fillId="0" borderId="0" xfId="34" applyFont="1" applyFill="1" applyProtection="1">
      <alignment/>
      <protection/>
    </xf>
    <xf numFmtId="0" fontId="5" fillId="31" borderId="13" xfId="34" applyFont="1" applyFill="1" applyBorder="1" applyAlignment="1" applyProtection="1">
      <alignment vertical="top" wrapText="1"/>
      <protection/>
    </xf>
    <xf numFmtId="0" fontId="6" fillId="31" borderId="13" xfId="34" applyFont="1" applyFill="1" applyBorder="1" applyAlignment="1" applyProtection="1">
      <alignment horizontal="left" vertical="center" wrapText="1"/>
      <protection/>
    </xf>
    <xf numFmtId="0" fontId="5" fillId="0" borderId="0" xfId="34" applyFont="1" applyFill="1" applyAlignment="1" applyProtection="1">
      <alignment vertical="center"/>
      <protection/>
    </xf>
    <xf numFmtId="0" fontId="6" fillId="31" borderId="15" xfId="34" applyFont="1" applyFill="1" applyBorder="1" applyAlignment="1" applyProtection="1">
      <alignment horizontal="left" vertical="top" wrapText="1"/>
      <protection/>
    </xf>
    <xf numFmtId="0" fontId="6" fillId="33" borderId="15" xfId="34" applyFont="1" applyFill="1" applyBorder="1" applyAlignment="1" applyProtection="1">
      <alignment horizontal="center" vertical="center" wrapText="1"/>
      <protection/>
    </xf>
    <xf numFmtId="0" fontId="6" fillId="31" borderId="14" xfId="34" applyFont="1" applyFill="1" applyBorder="1" applyAlignment="1" applyProtection="1">
      <alignment horizontal="left" vertical="top" wrapText="1"/>
      <protection/>
    </xf>
    <xf numFmtId="0" fontId="5" fillId="31" borderId="14" xfId="34" applyFont="1" applyFill="1" applyBorder="1" applyAlignment="1" applyProtection="1">
      <alignment horizontal="left" vertical="top" wrapText="1" indent="2"/>
      <protection/>
    </xf>
    <xf numFmtId="2" fontId="6" fillId="33" borderId="12" xfId="34" applyNumberFormat="1" applyFont="1" applyFill="1" applyBorder="1" applyAlignment="1" applyProtection="1">
      <alignment horizontal="right" vertical="center" wrapText="1"/>
      <protection/>
    </xf>
    <xf numFmtId="2" fontId="6" fillId="33" borderId="12" xfId="33" applyNumberFormat="1" applyFont="1" applyFill="1" applyBorder="1" applyAlignment="1" applyProtection="1">
      <alignment horizontal="center" vertical="center" wrapText="1"/>
      <protection/>
    </xf>
    <xf numFmtId="1" fontId="6" fillId="33" borderId="14" xfId="34" applyNumberFormat="1" applyFont="1" applyFill="1" applyBorder="1" applyAlignment="1" applyProtection="1">
      <alignment horizontal="center" vertical="center" wrapText="1"/>
      <protection/>
    </xf>
    <xf numFmtId="0" fontId="5" fillId="0" borderId="0" xfId="34" applyFont="1" applyFill="1" applyBorder="1" applyAlignment="1" applyProtection="1">
      <alignment horizontal="left" vertical="top" wrapText="1"/>
      <protection/>
    </xf>
    <xf numFmtId="0" fontId="5" fillId="0" borderId="0" xfId="34" applyFont="1" applyFill="1" applyBorder="1" applyAlignment="1" applyProtection="1">
      <alignment horizontal="center" vertical="center" wrapText="1"/>
      <protection/>
    </xf>
    <xf numFmtId="165" fontId="5" fillId="0" borderId="0" xfId="34" applyNumberFormat="1" applyFont="1" applyFill="1" applyBorder="1" applyAlignment="1" applyProtection="1">
      <alignment horizontal="right" vertical="center" wrapText="1"/>
      <protection/>
    </xf>
    <xf numFmtId="166" fontId="5" fillId="0" borderId="0" xfId="34" applyNumberFormat="1" applyFont="1" applyFill="1" applyBorder="1" applyAlignment="1" applyProtection="1">
      <alignment horizontal="center" vertical="center" wrapText="1"/>
      <protection/>
    </xf>
    <xf numFmtId="0" fontId="5" fillId="0" borderId="0" xfId="34" applyFont="1" applyFill="1" applyBorder="1" applyProtection="1">
      <alignment/>
      <protection/>
    </xf>
    <xf numFmtId="0" fontId="6" fillId="31" borderId="12" xfId="34" applyFont="1" applyFill="1" applyBorder="1" applyAlignment="1" applyProtection="1">
      <alignment horizontal="center" vertical="center" wrapText="1"/>
      <protection/>
    </xf>
    <xf numFmtId="0" fontId="5" fillId="31" borderId="13" xfId="33" applyFont="1" applyFill="1" applyBorder="1" applyAlignment="1" applyProtection="1">
      <alignment horizontal="left" vertical="top" wrapText="1" indent="2"/>
      <protection/>
    </xf>
    <xf numFmtId="0" fontId="5" fillId="31" borderId="12" xfId="34" applyFont="1" applyFill="1" applyBorder="1" applyAlignment="1" applyProtection="1">
      <alignment horizontal="center" vertical="center" wrapText="1"/>
      <protection/>
    </xf>
    <xf numFmtId="0" fontId="6" fillId="31" borderId="12" xfId="34" applyNumberFormat="1" applyFont="1" applyFill="1" applyBorder="1" applyAlignment="1" applyProtection="1">
      <alignment horizontal="center" vertical="center" wrapText="1"/>
      <protection/>
    </xf>
    <xf numFmtId="4" fontId="5" fillId="34" borderId="12" xfId="33" applyNumberFormat="1" applyFont="1" applyFill="1" applyBorder="1" applyAlignment="1" applyProtection="1">
      <alignment horizontal="right" vertical="center" wrapText="1"/>
      <protection locked="0"/>
    </xf>
    <xf numFmtId="4" fontId="5" fillId="0" borderId="14" xfId="34" applyNumberFormat="1" applyFont="1" applyFill="1" applyBorder="1" applyProtection="1">
      <alignment/>
      <protection locked="0"/>
    </xf>
    <xf numFmtId="4" fontId="6" fillId="33" borderId="14" xfId="33" applyNumberFormat="1" applyFont="1" applyFill="1" applyBorder="1" applyAlignment="1" applyProtection="1">
      <alignment horizontal="right" vertical="center" wrapText="1"/>
      <protection/>
    </xf>
    <xf numFmtId="0" fontId="5" fillId="33" borderId="13" xfId="34" applyFont="1" applyFill="1" applyBorder="1" applyAlignment="1" applyProtection="1">
      <alignment horizontal="left" vertical="top" wrapText="1"/>
      <protection/>
    </xf>
    <xf numFmtId="2" fontId="5" fillId="34" borderId="12" xfId="33" applyNumberFormat="1" applyFont="1" applyFill="1" applyBorder="1" applyAlignment="1" applyProtection="1">
      <alignment horizontal="right" vertical="center" wrapText="1"/>
      <protection locked="0"/>
    </xf>
    <xf numFmtId="4" fontId="5" fillId="34" borderId="14" xfId="33" applyNumberFormat="1" applyFont="1" applyFill="1" applyBorder="1" applyAlignment="1" applyProtection="1">
      <alignment horizontal="right" vertical="center" wrapText="1"/>
      <protection locked="0"/>
    </xf>
    <xf numFmtId="4" fontId="5" fillId="34" borderId="14" xfId="34" applyNumberFormat="1" applyFont="1" applyFill="1" applyBorder="1" applyProtection="1">
      <alignment/>
      <protection locked="0"/>
    </xf>
    <xf numFmtId="0" fontId="5" fillId="31" borderId="12" xfId="33" applyFont="1" applyFill="1" applyBorder="1" applyAlignment="1" applyProtection="1">
      <alignment horizontal="center" vertical="center" wrapText="1"/>
      <protection/>
    </xf>
    <xf numFmtId="0" fontId="6" fillId="31" borderId="12" xfId="33" applyNumberFormat="1" applyFont="1" applyFill="1" applyBorder="1" applyAlignment="1" applyProtection="1">
      <alignment horizontal="center" vertical="center" wrapText="1"/>
      <protection/>
    </xf>
    <xf numFmtId="0" fontId="6" fillId="31" borderId="13" xfId="33" applyFont="1" applyFill="1" applyBorder="1" applyAlignment="1" applyProtection="1">
      <alignment vertical="top" wrapText="1"/>
      <protection/>
    </xf>
    <xf numFmtId="0" fontId="6" fillId="31" borderId="12" xfId="33" applyFont="1" applyFill="1" applyBorder="1" applyAlignment="1" applyProtection="1">
      <alignment horizontal="center" vertical="center" wrapText="1"/>
      <protection/>
    </xf>
    <xf numFmtId="2" fontId="5" fillId="0" borderId="12" xfId="33" applyNumberFormat="1" applyFont="1" applyFill="1" applyBorder="1" applyAlignment="1" applyProtection="1">
      <alignment horizontal="right" vertical="center" wrapText="1"/>
      <protection locked="0"/>
    </xf>
    <xf numFmtId="0" fontId="6" fillId="33" borderId="12" xfId="34" applyNumberFormat="1" applyFont="1" applyFill="1" applyBorder="1" applyAlignment="1" applyProtection="1">
      <alignment horizontal="center" vertical="top" wrapText="1"/>
      <protection/>
    </xf>
    <xf numFmtId="2" fontId="6" fillId="31" borderId="12" xfId="34" applyNumberFormat="1" applyFont="1" applyFill="1" applyBorder="1" applyAlignment="1" applyProtection="1">
      <alignment horizontal="right" vertical="top" wrapText="1"/>
      <protection/>
    </xf>
    <xf numFmtId="4" fontId="6" fillId="33" borderId="12" xfId="33" applyNumberFormat="1" applyFont="1" applyFill="1" applyBorder="1" applyAlignment="1" applyProtection="1">
      <alignment horizontal="right" vertical="center" wrapText="1"/>
      <protection/>
    </xf>
    <xf numFmtId="2" fontId="6" fillId="33" borderId="12" xfId="34" applyNumberFormat="1" applyFont="1" applyFill="1" applyBorder="1" applyAlignment="1" applyProtection="1">
      <alignment horizontal="center" vertical="top" wrapText="1"/>
      <protection/>
    </xf>
    <xf numFmtId="0" fontId="5" fillId="31" borderId="14" xfId="34" applyFont="1" applyFill="1" applyBorder="1" applyAlignment="1" applyProtection="1">
      <alignment horizontal="left" vertical="center" wrapText="1"/>
      <protection/>
    </xf>
    <xf numFmtId="0" fontId="6" fillId="31" borderId="14" xfId="34" applyFont="1" applyFill="1" applyBorder="1" applyAlignment="1" applyProtection="1">
      <alignment horizontal="center" vertical="center"/>
      <protection/>
    </xf>
    <xf numFmtId="4" fontId="5" fillId="34" borderId="14" xfId="34" applyNumberFormat="1" applyFont="1" applyFill="1" applyBorder="1" applyAlignment="1" applyProtection="1">
      <alignment horizontal="right" vertical="center"/>
      <protection locked="0"/>
    </xf>
    <xf numFmtId="4" fontId="6" fillId="31" borderId="14" xfId="34" applyNumberFormat="1" applyFont="1" applyFill="1" applyBorder="1" applyAlignment="1" applyProtection="1">
      <alignment horizontal="right" vertical="center"/>
      <protection/>
    </xf>
    <xf numFmtId="0" fontId="5" fillId="31" borderId="14" xfId="34" applyFont="1" applyFill="1" applyBorder="1" applyAlignment="1" applyProtection="1">
      <alignment horizontal="left" vertical="top" wrapText="1"/>
      <protection/>
    </xf>
    <xf numFmtId="0" fontId="6" fillId="31" borderId="14" xfId="34" applyFont="1" applyFill="1" applyBorder="1" applyAlignment="1" applyProtection="1">
      <alignment horizontal="center" vertical="center" wrapText="1"/>
      <protection/>
    </xf>
    <xf numFmtId="0" fontId="6" fillId="31" borderId="14" xfId="34" applyNumberFormat="1" applyFont="1" applyFill="1" applyBorder="1" applyAlignment="1" applyProtection="1">
      <alignment horizontal="center" vertical="center" wrapText="1"/>
      <protection/>
    </xf>
    <xf numFmtId="2" fontId="6" fillId="31" borderId="14" xfId="33" applyNumberFormat="1" applyFont="1" applyFill="1" applyBorder="1" applyAlignment="1" applyProtection="1">
      <alignment horizontal="right" vertical="center" wrapText="1"/>
      <protection/>
    </xf>
    <xf numFmtId="1" fontId="6" fillId="31" borderId="14" xfId="34" applyNumberFormat="1" applyFont="1" applyFill="1" applyBorder="1" applyAlignment="1" applyProtection="1">
      <alignment horizontal="center" vertical="center" wrapText="1"/>
      <protection/>
    </xf>
    <xf numFmtId="0" fontId="6" fillId="31" borderId="14" xfId="34" applyFont="1" applyFill="1" applyBorder="1" applyAlignment="1" applyProtection="1">
      <alignment horizontal="left" vertical="center" wrapText="1"/>
      <protection/>
    </xf>
    <xf numFmtId="0" fontId="6" fillId="33" borderId="16" xfId="34" applyFont="1" applyFill="1" applyBorder="1" applyAlignment="1" applyProtection="1">
      <alignment horizontal="center" vertical="top" wrapText="1"/>
      <protection/>
    </xf>
    <xf numFmtId="0" fontId="2" fillId="33" borderId="11" xfId="34" applyFont="1" applyFill="1" applyBorder="1" applyAlignment="1" applyProtection="1">
      <alignment horizontal="center" wrapText="1"/>
      <protection/>
    </xf>
    <xf numFmtId="0" fontId="3" fillId="31" borderId="16" xfId="34" applyFont="1" applyFill="1" applyBorder="1" applyAlignment="1" applyProtection="1">
      <alignment horizontal="center" vertical="center"/>
      <protection/>
    </xf>
    <xf numFmtId="0" fontId="3" fillId="31" borderId="17" xfId="34" applyFont="1" applyFill="1" applyBorder="1" applyAlignment="1" applyProtection="1">
      <alignment horizontal="center" vertical="center"/>
      <protection/>
    </xf>
    <xf numFmtId="0" fontId="3" fillId="35" borderId="0" xfId="34" applyFont="1" applyFill="1" applyAlignment="1" applyProtection="1">
      <alignment horizontal="center" vertical="center"/>
      <protection/>
    </xf>
    <xf numFmtId="0" fontId="6" fillId="33" borderId="16" xfId="34" applyFont="1" applyFill="1" applyBorder="1" applyAlignment="1" applyProtection="1">
      <alignment horizontal="center" vertical="center" wrapText="1"/>
      <protection/>
    </xf>
    <xf numFmtId="0" fontId="2" fillId="33" borderId="11" xfId="34" applyFont="1" applyFill="1" applyBorder="1" applyAlignment="1" applyProtection="1">
      <alignment horizontal="center" vertical="center" wrapText="1"/>
      <protection/>
    </xf>
    <xf numFmtId="0" fontId="2" fillId="33" borderId="11" xfId="34" applyFont="1" applyFill="1" applyBorder="1" applyAlignment="1" applyProtection="1">
      <alignment horizontal="center" vertical="top" wrapText="1"/>
      <protection/>
    </xf>
    <xf numFmtId="0" fontId="3" fillId="35" borderId="0" xfId="34" applyFont="1" applyFill="1" applyAlignment="1" applyProtection="1">
      <alignment horizontal="center"/>
      <protection/>
    </xf>
    <xf numFmtId="0" fontId="4" fillId="0" borderId="10" xfId="34" applyFont="1" applyFill="1" applyBorder="1" applyAlignment="1" applyProtection="1">
      <alignment horizontal="right"/>
      <protection/>
    </xf>
    <xf numFmtId="0" fontId="8" fillId="0" borderId="10" xfId="34" applyFont="1" applyFill="1" applyBorder="1" applyAlignment="1" applyProtection="1">
      <alignment horizontal="righ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_PRUDENSIAL_1NNN_MMYY1-YENI-unprotected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295275</xdr:colOff>
      <xdr:row>2</xdr:row>
      <xdr:rowOff>85725</xdr:rowOff>
    </xdr:to>
    <xdr:pic>
      <xdr:nvPicPr>
        <xdr:cNvPr id="1" name="Picture 1" descr="nbp"/>
        <xdr:cNvPicPr preferRelativeResize="1">
          <a:picLocks noChangeAspect="1"/>
        </xdr:cNvPicPr>
      </xdr:nvPicPr>
      <xdr:blipFill>
        <a:blip r:embed="rId1"/>
        <a:stretch>
          <a:fillRect/>
        </a:stretch>
      </xdr:blipFill>
      <xdr:spPr>
        <a:xfrm>
          <a:off x="0" y="0"/>
          <a:ext cx="659130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lnara.orucova\Desktop\HESABATLAR\PRUDENSIAL\PRUDENSIAL_2020\PRD.v03.1248m12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5">
        <row r="54">
          <cell r="C54">
            <v>0</v>
          </cell>
        </row>
      </sheetData>
      <sheetData sheetId="16">
        <row r="7">
          <cell r="C7">
            <v>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5:G181"/>
  <sheetViews>
    <sheetView tabSelected="1" zoomScalePageLayoutView="0" workbookViewId="0" topLeftCell="A1">
      <selection activeCell="A1" sqref="A1:IV1"/>
    </sheetView>
  </sheetViews>
  <sheetFormatPr defaultColWidth="9.140625" defaultRowHeight="15"/>
  <cols>
    <col min="1" max="1" width="57.8515625" style="0" customWidth="1"/>
  </cols>
  <sheetData>
    <row r="5" spans="1:7" ht="15.75">
      <c r="A5" s="96" t="s">
        <v>331</v>
      </c>
      <c r="B5" s="96"/>
      <c r="C5" s="96"/>
      <c r="D5" s="96"/>
      <c r="E5" s="96"/>
      <c r="F5" s="96"/>
      <c r="G5" s="96"/>
    </row>
    <row r="6" spans="1:7" ht="15">
      <c r="A6" s="1"/>
      <c r="B6" s="1"/>
      <c r="C6" s="2"/>
      <c r="D6" s="1"/>
      <c r="E6" s="3"/>
      <c r="F6" s="4" t="s">
        <v>0</v>
      </c>
      <c r="G6" s="3"/>
    </row>
    <row r="7" spans="1:7" ht="102">
      <c r="A7" s="97" t="s">
        <v>1</v>
      </c>
      <c r="B7" s="98"/>
      <c r="C7" s="5" t="s">
        <v>2</v>
      </c>
      <c r="D7" s="5" t="s">
        <v>3</v>
      </c>
      <c r="E7" s="5" t="s">
        <v>4</v>
      </c>
      <c r="F7" s="5" t="s">
        <v>5</v>
      </c>
      <c r="G7" s="3"/>
    </row>
    <row r="8" spans="1:7" ht="15">
      <c r="A8" s="92">
        <v>1</v>
      </c>
      <c r="B8" s="99"/>
      <c r="C8" s="6">
        <v>2</v>
      </c>
      <c r="D8" s="6">
        <v>3</v>
      </c>
      <c r="E8" s="6">
        <v>4</v>
      </c>
      <c r="F8" s="6">
        <v>5</v>
      </c>
      <c r="G8" s="3"/>
    </row>
    <row r="9" spans="1:7" ht="51">
      <c r="A9" s="7" t="s">
        <v>6</v>
      </c>
      <c r="B9" s="8" t="s">
        <v>7</v>
      </c>
      <c r="C9" s="9">
        <f>SUM(C10:C12)</f>
        <v>134.87974</v>
      </c>
      <c r="D9" s="10">
        <v>0</v>
      </c>
      <c r="E9" s="9">
        <f>SUM(E10:E12)</f>
        <v>0</v>
      </c>
      <c r="F9" s="9">
        <f>SUM(F10:F12)</f>
        <v>0</v>
      </c>
      <c r="G9" s="3"/>
    </row>
    <row r="10" spans="1:7" ht="15">
      <c r="A10" s="11" t="s">
        <v>8</v>
      </c>
      <c r="B10" s="12" t="s">
        <v>9</v>
      </c>
      <c r="C10" s="13">
        <v>77.13016</v>
      </c>
      <c r="D10" s="10">
        <v>0</v>
      </c>
      <c r="E10" s="14"/>
      <c r="F10" s="15">
        <f aca="true" t="shared" si="0" ref="F10:F15">(C10-E10)*D10/100</f>
        <v>0</v>
      </c>
      <c r="G10" s="3"/>
    </row>
    <row r="11" spans="1:7" ht="38.25">
      <c r="A11" s="11" t="s">
        <v>10</v>
      </c>
      <c r="B11" s="12" t="s">
        <v>11</v>
      </c>
      <c r="C11" s="13">
        <v>57.74958</v>
      </c>
      <c r="D11" s="10">
        <v>0</v>
      </c>
      <c r="E11" s="14"/>
      <c r="F11" s="15">
        <f t="shared" si="0"/>
        <v>0</v>
      </c>
      <c r="G11" s="3"/>
    </row>
    <row r="12" spans="1:7" ht="15">
      <c r="A12" s="11" t="s">
        <v>12</v>
      </c>
      <c r="B12" s="12" t="s">
        <v>13</v>
      </c>
      <c r="C12" s="13"/>
      <c r="D12" s="10">
        <v>100</v>
      </c>
      <c r="E12" s="14"/>
      <c r="F12" s="15">
        <f t="shared" si="0"/>
        <v>0</v>
      </c>
      <c r="G12" s="3"/>
    </row>
    <row r="13" spans="1:7" ht="25.5">
      <c r="A13" s="7" t="s">
        <v>14</v>
      </c>
      <c r="B13" s="8" t="s">
        <v>15</v>
      </c>
      <c r="C13" s="13">
        <v>2539.76883</v>
      </c>
      <c r="D13" s="10">
        <v>0</v>
      </c>
      <c r="E13" s="14"/>
      <c r="F13" s="9">
        <f t="shared" si="0"/>
        <v>0</v>
      </c>
      <c r="G13" s="3"/>
    </row>
    <row r="14" spans="1:7" ht="15">
      <c r="A14" s="7" t="s">
        <v>16</v>
      </c>
      <c r="B14" s="8" t="s">
        <v>17</v>
      </c>
      <c r="C14" s="16"/>
      <c r="D14" s="10">
        <v>0</v>
      </c>
      <c r="E14" s="14"/>
      <c r="F14" s="9">
        <f t="shared" si="0"/>
        <v>0</v>
      </c>
      <c r="G14" s="3"/>
    </row>
    <row r="15" spans="1:7" ht="15">
      <c r="A15" s="7" t="s">
        <v>18</v>
      </c>
      <c r="B15" s="8" t="s">
        <v>19</v>
      </c>
      <c r="C15" s="16"/>
      <c r="D15" s="10">
        <v>0</v>
      </c>
      <c r="E15" s="14"/>
      <c r="F15" s="9">
        <f t="shared" si="0"/>
        <v>0</v>
      </c>
      <c r="G15" s="3"/>
    </row>
    <row r="16" spans="1:7" ht="15">
      <c r="A16" s="7" t="s">
        <v>20</v>
      </c>
      <c r="B16" s="8" t="s">
        <v>21</v>
      </c>
      <c r="C16" s="9">
        <f>SUM(C17:C19)</f>
        <v>265.84623999999997</v>
      </c>
      <c r="D16" s="10">
        <v>0</v>
      </c>
      <c r="E16" s="9">
        <f>SUM(E17:E19)</f>
        <v>0</v>
      </c>
      <c r="F16" s="9">
        <f>SUM(F17:F19)</f>
        <v>265.84623999999997</v>
      </c>
      <c r="G16" s="3"/>
    </row>
    <row r="17" spans="1:7" ht="51">
      <c r="A17" s="11" t="s">
        <v>287</v>
      </c>
      <c r="B17" s="12" t="s">
        <v>22</v>
      </c>
      <c r="C17" s="13"/>
      <c r="D17" s="10">
        <v>20</v>
      </c>
      <c r="E17" s="14"/>
      <c r="F17" s="15">
        <f>(C17-E17)*D17/100</f>
        <v>0</v>
      </c>
      <c r="G17" s="3"/>
    </row>
    <row r="18" spans="1:7" ht="63.75">
      <c r="A18" s="11" t="s">
        <v>288</v>
      </c>
      <c r="B18" s="12" t="s">
        <v>23</v>
      </c>
      <c r="C18" s="13"/>
      <c r="D18" s="10">
        <v>50</v>
      </c>
      <c r="E18" s="14"/>
      <c r="F18" s="15">
        <f>(C18-E18)*D18/100</f>
        <v>0</v>
      </c>
      <c r="G18" s="3"/>
    </row>
    <row r="19" spans="1:7" ht="15">
      <c r="A19" s="11" t="s">
        <v>24</v>
      </c>
      <c r="B19" s="12" t="s">
        <v>25</v>
      </c>
      <c r="C19" s="13">
        <v>265.84623999999997</v>
      </c>
      <c r="D19" s="10">
        <v>100</v>
      </c>
      <c r="E19" s="14"/>
      <c r="F19" s="15">
        <f>(C19-E19)*D19/100</f>
        <v>265.84623999999997</v>
      </c>
      <c r="G19" s="3"/>
    </row>
    <row r="20" spans="1:7" ht="15">
      <c r="A20" s="7" t="s">
        <v>26</v>
      </c>
      <c r="B20" s="12" t="s">
        <v>27</v>
      </c>
      <c r="C20" s="9">
        <f>SUM(C21:C34)</f>
        <v>6877.76015</v>
      </c>
      <c r="D20" s="10">
        <v>0</v>
      </c>
      <c r="E20" s="9">
        <f>SUM(E21:E34)</f>
        <v>0</v>
      </c>
      <c r="F20" s="9">
        <f>SUM(F21:F34)</f>
        <v>0</v>
      </c>
      <c r="G20" s="3"/>
    </row>
    <row r="21" spans="1:7" ht="76.5">
      <c r="A21" s="17" t="s">
        <v>289</v>
      </c>
      <c r="B21" s="12" t="s">
        <v>28</v>
      </c>
      <c r="C21" s="13">
        <v>6877.76015</v>
      </c>
      <c r="D21" s="10">
        <v>0</v>
      </c>
      <c r="E21" s="14"/>
      <c r="F21" s="15">
        <f>(C21-E21)*D21/100</f>
        <v>0</v>
      </c>
      <c r="G21" s="3"/>
    </row>
    <row r="22" spans="1:7" ht="127.5">
      <c r="A22" s="18" t="s">
        <v>290</v>
      </c>
      <c r="B22" s="12" t="s">
        <v>29</v>
      </c>
      <c r="C22" s="13"/>
      <c r="D22" s="10">
        <v>0</v>
      </c>
      <c r="E22" s="14"/>
      <c r="F22" s="15">
        <f>(C22-E22)*D22/100</f>
        <v>0</v>
      </c>
      <c r="G22" s="3"/>
    </row>
    <row r="23" spans="1:7" ht="114.75">
      <c r="A23" s="18" t="s">
        <v>291</v>
      </c>
      <c r="B23" s="12" t="s">
        <v>30</v>
      </c>
      <c r="C23" s="13"/>
      <c r="D23" s="10">
        <v>20</v>
      </c>
      <c r="E23" s="14"/>
      <c r="F23" s="15">
        <f>(C23-E23)*D23/100</f>
        <v>0</v>
      </c>
      <c r="G23" s="3"/>
    </row>
    <row r="24" spans="1:7" ht="51">
      <c r="A24" s="18" t="s">
        <v>31</v>
      </c>
      <c r="B24" s="12" t="s">
        <v>32</v>
      </c>
      <c r="C24" s="13"/>
      <c r="D24" s="10">
        <v>20</v>
      </c>
      <c r="E24" s="14"/>
      <c r="F24" s="15">
        <f>(C24-E24)*D24/100</f>
        <v>0</v>
      </c>
      <c r="G24" s="3"/>
    </row>
    <row r="25" spans="1:7" ht="51">
      <c r="A25" s="18" t="s">
        <v>33</v>
      </c>
      <c r="B25" s="12" t="s">
        <v>34</v>
      </c>
      <c r="C25" s="13"/>
      <c r="D25" s="10">
        <v>20</v>
      </c>
      <c r="E25" s="14"/>
      <c r="F25" s="15">
        <f>(C25-E25)*D25/100</f>
        <v>0</v>
      </c>
      <c r="G25" s="3"/>
    </row>
    <row r="26" spans="1:7" ht="38.25">
      <c r="A26" s="18" t="s">
        <v>35</v>
      </c>
      <c r="B26" s="12" t="s">
        <v>36</v>
      </c>
      <c r="C26" s="13"/>
      <c r="D26" s="10">
        <v>20</v>
      </c>
      <c r="E26" s="14"/>
      <c r="F26" s="15">
        <f aca="true" t="shared" si="1" ref="F26:F34">(C26-E26)*D26/100</f>
        <v>0</v>
      </c>
      <c r="G26" s="3"/>
    </row>
    <row r="27" spans="1:7" ht="114.75">
      <c r="A27" s="19" t="s">
        <v>292</v>
      </c>
      <c r="B27" s="12" t="s">
        <v>37</v>
      </c>
      <c r="C27" s="13"/>
      <c r="D27" s="10">
        <v>50</v>
      </c>
      <c r="E27" s="14"/>
      <c r="F27" s="15">
        <f t="shared" si="1"/>
        <v>0</v>
      </c>
      <c r="G27" s="3"/>
    </row>
    <row r="28" spans="1:7" ht="51">
      <c r="A28" s="19" t="s">
        <v>38</v>
      </c>
      <c r="B28" s="12" t="s">
        <v>39</v>
      </c>
      <c r="C28" s="13"/>
      <c r="D28" s="10">
        <v>50</v>
      </c>
      <c r="E28" s="14"/>
      <c r="F28" s="15">
        <f t="shared" si="1"/>
        <v>0</v>
      </c>
      <c r="G28" s="3"/>
    </row>
    <row r="29" spans="1:7" ht="51">
      <c r="A29" s="18" t="s">
        <v>40</v>
      </c>
      <c r="B29" s="12" t="s">
        <v>41</v>
      </c>
      <c r="C29" s="13"/>
      <c r="D29" s="10">
        <v>50</v>
      </c>
      <c r="E29" s="14"/>
      <c r="F29" s="15">
        <f t="shared" si="1"/>
        <v>0</v>
      </c>
      <c r="G29" s="3"/>
    </row>
    <row r="30" spans="1:7" ht="63.75">
      <c r="A30" s="19" t="s">
        <v>42</v>
      </c>
      <c r="B30" s="12" t="s">
        <v>43</v>
      </c>
      <c r="C30" s="13"/>
      <c r="D30" s="10">
        <v>50</v>
      </c>
      <c r="E30" s="14"/>
      <c r="F30" s="15">
        <f t="shared" si="1"/>
        <v>0</v>
      </c>
      <c r="G30" s="3"/>
    </row>
    <row r="31" spans="1:7" ht="38.25">
      <c r="A31" s="19" t="s">
        <v>293</v>
      </c>
      <c r="B31" s="12" t="s">
        <v>44</v>
      </c>
      <c r="C31" s="13"/>
      <c r="D31" s="10">
        <v>100</v>
      </c>
      <c r="E31" s="14"/>
      <c r="F31" s="15">
        <f t="shared" si="1"/>
        <v>0</v>
      </c>
      <c r="G31" s="3"/>
    </row>
    <row r="32" spans="1:7" ht="15">
      <c r="A32" s="11" t="s">
        <v>45</v>
      </c>
      <c r="B32" s="12" t="s">
        <v>46</v>
      </c>
      <c r="C32" s="13"/>
      <c r="D32" s="10">
        <v>100</v>
      </c>
      <c r="E32" s="14"/>
      <c r="F32" s="15">
        <f t="shared" si="1"/>
        <v>0</v>
      </c>
      <c r="G32" s="3"/>
    </row>
    <row r="33" spans="1:7" ht="51">
      <c r="A33" s="20" t="s">
        <v>47</v>
      </c>
      <c r="B33" s="21" t="s">
        <v>48</v>
      </c>
      <c r="C33" s="16"/>
      <c r="D33" s="22">
        <v>100</v>
      </c>
      <c r="E33" s="14"/>
      <c r="F33" s="23">
        <f t="shared" si="1"/>
        <v>0</v>
      </c>
      <c r="G33" s="3"/>
    </row>
    <row r="34" spans="1:7" ht="51">
      <c r="A34" s="20" t="s">
        <v>49</v>
      </c>
      <c r="B34" s="21" t="s">
        <v>50</v>
      </c>
      <c r="C34" s="16"/>
      <c r="D34" s="22">
        <v>150</v>
      </c>
      <c r="E34" s="14"/>
      <c r="F34" s="23">
        <f t="shared" si="1"/>
        <v>0</v>
      </c>
      <c r="G34" s="3"/>
    </row>
    <row r="35" spans="1:7" ht="25.5">
      <c r="A35" s="7" t="s">
        <v>51</v>
      </c>
      <c r="B35" s="8" t="s">
        <v>52</v>
      </c>
      <c r="C35" s="9">
        <f>C36+C41</f>
        <v>0</v>
      </c>
      <c r="D35" s="10">
        <v>0</v>
      </c>
      <c r="E35" s="9">
        <f>E36+E41</f>
        <v>0</v>
      </c>
      <c r="F35" s="9">
        <f>F36+F41</f>
        <v>0</v>
      </c>
      <c r="G35" s="3"/>
    </row>
    <row r="36" spans="1:7" ht="15">
      <c r="A36" s="24" t="s">
        <v>53</v>
      </c>
      <c r="B36" s="8" t="s">
        <v>54</v>
      </c>
      <c r="C36" s="9">
        <f>SUM(C37:C40)</f>
        <v>0</v>
      </c>
      <c r="D36" s="10">
        <v>0</v>
      </c>
      <c r="E36" s="9">
        <f>SUM(E37:E40)</f>
        <v>0</v>
      </c>
      <c r="F36" s="9">
        <f>SUM(F37:F40)</f>
        <v>0</v>
      </c>
      <c r="G36" s="3"/>
    </row>
    <row r="37" spans="1:7" ht="153">
      <c r="A37" s="11" t="s">
        <v>294</v>
      </c>
      <c r="B37" s="12" t="s">
        <v>55</v>
      </c>
      <c r="C37" s="13"/>
      <c r="D37" s="10">
        <v>0</v>
      </c>
      <c r="E37" s="14"/>
      <c r="F37" s="15">
        <f>(C37-E37)*D37/100</f>
        <v>0</v>
      </c>
      <c r="G37" s="3"/>
    </row>
    <row r="38" spans="1:7" ht="51">
      <c r="A38" s="25" t="s">
        <v>295</v>
      </c>
      <c r="B38" s="12" t="s">
        <v>56</v>
      </c>
      <c r="C38" s="13"/>
      <c r="D38" s="10">
        <v>20</v>
      </c>
      <c r="E38" s="14"/>
      <c r="F38" s="15">
        <f>(C38-E38)*D38/100</f>
        <v>0</v>
      </c>
      <c r="G38" s="3"/>
    </row>
    <row r="39" spans="1:7" ht="63.75">
      <c r="A39" s="26" t="s">
        <v>296</v>
      </c>
      <c r="B39" s="12" t="s">
        <v>57</v>
      </c>
      <c r="C39" s="13"/>
      <c r="D39" s="10">
        <v>50</v>
      </c>
      <c r="E39" s="14"/>
      <c r="F39" s="15">
        <f>(C39-E39)*D39/100</f>
        <v>0</v>
      </c>
      <c r="G39" s="3"/>
    </row>
    <row r="40" spans="1:7" ht="15">
      <c r="A40" s="27" t="s">
        <v>58</v>
      </c>
      <c r="B40" s="12" t="s">
        <v>59</v>
      </c>
      <c r="C40" s="13"/>
      <c r="D40" s="10">
        <v>100</v>
      </c>
      <c r="E40" s="14"/>
      <c r="F40" s="15">
        <f>(C40-E40)*D40/100</f>
        <v>0</v>
      </c>
      <c r="G40" s="3"/>
    </row>
    <row r="41" spans="1:7" ht="15">
      <c r="A41" s="24" t="s">
        <v>60</v>
      </c>
      <c r="B41" s="8" t="s">
        <v>61</v>
      </c>
      <c r="C41" s="9">
        <f>SUM(C42:C45)</f>
        <v>0</v>
      </c>
      <c r="D41" s="10">
        <v>0</v>
      </c>
      <c r="E41" s="9">
        <f>SUM(E42:E45)</f>
        <v>0</v>
      </c>
      <c r="F41" s="9">
        <f>SUM(F42:F45)</f>
        <v>0</v>
      </c>
      <c r="G41" s="3"/>
    </row>
    <row r="42" spans="1:7" ht="153">
      <c r="A42" s="11" t="s">
        <v>297</v>
      </c>
      <c r="B42" s="12" t="s">
        <v>62</v>
      </c>
      <c r="C42" s="13"/>
      <c r="D42" s="10">
        <v>0</v>
      </c>
      <c r="E42" s="14"/>
      <c r="F42" s="15">
        <f>(C42-E42)*D42/100</f>
        <v>0</v>
      </c>
      <c r="G42" s="3"/>
    </row>
    <row r="43" spans="1:7" ht="51">
      <c r="A43" s="25" t="s">
        <v>298</v>
      </c>
      <c r="B43" s="12" t="s">
        <v>63</v>
      </c>
      <c r="C43" s="13"/>
      <c r="D43" s="10">
        <v>20</v>
      </c>
      <c r="E43" s="14"/>
      <c r="F43" s="15">
        <f>(C43-E43)*D43/100</f>
        <v>0</v>
      </c>
      <c r="G43" s="3"/>
    </row>
    <row r="44" spans="1:7" ht="63.75">
      <c r="A44" s="26" t="s">
        <v>299</v>
      </c>
      <c r="B44" s="12" t="s">
        <v>64</v>
      </c>
      <c r="C44" s="13"/>
      <c r="D44" s="10">
        <v>50</v>
      </c>
      <c r="E44" s="14"/>
      <c r="F44" s="15">
        <f>(C44-E44)*D44/100</f>
        <v>0</v>
      </c>
      <c r="G44" s="3"/>
    </row>
    <row r="45" spans="1:7" ht="15">
      <c r="A45" s="11" t="s">
        <v>65</v>
      </c>
      <c r="B45" s="12" t="s">
        <v>66</v>
      </c>
      <c r="C45" s="13"/>
      <c r="D45" s="10">
        <v>100</v>
      </c>
      <c r="E45" s="14"/>
      <c r="F45" s="15">
        <f>(C45-E45)*D45/100</f>
        <v>0</v>
      </c>
      <c r="G45" s="3"/>
    </row>
    <row r="46" spans="1:7" ht="15">
      <c r="A46" s="7" t="s">
        <v>67</v>
      </c>
      <c r="B46" s="12" t="s">
        <v>68</v>
      </c>
      <c r="C46" s="9">
        <f>C47+C60+C75+C88+C101+C114+C124</f>
        <v>339.76463</v>
      </c>
      <c r="D46" s="10">
        <v>0</v>
      </c>
      <c r="E46" s="9">
        <f>E47+E60+E75+E88+E101+E114+E124</f>
        <v>248.3514</v>
      </c>
      <c r="F46" s="9">
        <f>F47+F60+F75+F88+F101+F114+F124</f>
        <v>91.41323000000003</v>
      </c>
      <c r="G46" s="3"/>
    </row>
    <row r="47" spans="1:7" ht="15">
      <c r="A47" s="24" t="s">
        <v>69</v>
      </c>
      <c r="B47" s="12" t="s">
        <v>70</v>
      </c>
      <c r="C47" s="9">
        <f>SUM(C48:C55)</f>
        <v>2</v>
      </c>
      <c r="D47" s="10">
        <v>0</v>
      </c>
      <c r="E47" s="9">
        <f>SUM(E48:E55)</f>
        <v>150.563432</v>
      </c>
      <c r="F47" s="9">
        <f>SUM(F48:F55)</f>
        <v>-148.563432</v>
      </c>
      <c r="G47" s="3"/>
    </row>
    <row r="48" spans="1:7" ht="153">
      <c r="A48" s="26" t="s">
        <v>300</v>
      </c>
      <c r="B48" s="28" t="s">
        <v>71</v>
      </c>
      <c r="C48" s="13"/>
      <c r="D48" s="10">
        <v>0</v>
      </c>
      <c r="E48" s="14"/>
      <c r="F48" s="15">
        <f aca="true" t="shared" si="2" ref="F48:F54">(C48-E48)*D48/100</f>
        <v>0</v>
      </c>
      <c r="G48" s="3"/>
    </row>
    <row r="49" spans="1:7" ht="165.75">
      <c r="A49" s="26" t="s">
        <v>301</v>
      </c>
      <c r="B49" s="28" t="s">
        <v>72</v>
      </c>
      <c r="C49" s="13"/>
      <c r="D49" s="10">
        <v>20</v>
      </c>
      <c r="E49" s="14"/>
      <c r="F49" s="15">
        <f t="shared" si="2"/>
        <v>0</v>
      </c>
      <c r="G49" s="3"/>
    </row>
    <row r="50" spans="1:7" ht="51">
      <c r="A50" s="26" t="s">
        <v>73</v>
      </c>
      <c r="B50" s="28" t="s">
        <v>74</v>
      </c>
      <c r="C50" s="13"/>
      <c r="D50" s="10">
        <v>20</v>
      </c>
      <c r="E50" s="14"/>
      <c r="F50" s="15">
        <f t="shared" si="2"/>
        <v>0</v>
      </c>
      <c r="G50" s="3"/>
    </row>
    <row r="51" spans="1:7" ht="102">
      <c r="A51" s="26" t="s">
        <v>302</v>
      </c>
      <c r="B51" s="28" t="s">
        <v>75</v>
      </c>
      <c r="C51" s="13"/>
      <c r="D51" s="10">
        <v>50</v>
      </c>
      <c r="E51" s="14"/>
      <c r="F51" s="15">
        <f t="shared" si="2"/>
        <v>0</v>
      </c>
      <c r="G51" s="3"/>
    </row>
    <row r="52" spans="1:7" ht="63.75">
      <c r="A52" s="26" t="s">
        <v>76</v>
      </c>
      <c r="B52" s="28" t="s">
        <v>77</v>
      </c>
      <c r="C52" s="16"/>
      <c r="D52" s="10">
        <v>50</v>
      </c>
      <c r="E52" s="14"/>
      <c r="F52" s="15">
        <f t="shared" si="2"/>
        <v>0</v>
      </c>
      <c r="G52" s="3"/>
    </row>
    <row r="53" spans="1:7" ht="51">
      <c r="A53" s="26" t="s">
        <v>78</v>
      </c>
      <c r="B53" s="28" t="s">
        <v>79</v>
      </c>
      <c r="C53" s="16"/>
      <c r="D53" s="10">
        <v>50</v>
      </c>
      <c r="E53" s="14"/>
      <c r="F53" s="15">
        <f t="shared" si="2"/>
        <v>0</v>
      </c>
      <c r="G53" s="3"/>
    </row>
    <row r="54" spans="1:7" ht="51">
      <c r="A54" s="26" t="s">
        <v>303</v>
      </c>
      <c r="B54" s="28" t="s">
        <v>80</v>
      </c>
      <c r="C54" s="16"/>
      <c r="D54" s="10">
        <v>75</v>
      </c>
      <c r="E54" s="14"/>
      <c r="F54" s="15">
        <f t="shared" si="2"/>
        <v>0</v>
      </c>
      <c r="G54" s="3"/>
    </row>
    <row r="55" spans="1:7" ht="15">
      <c r="A55" s="26" t="s">
        <v>81</v>
      </c>
      <c r="B55" s="28" t="s">
        <v>82</v>
      </c>
      <c r="C55" s="29">
        <f>C56+C58+C59</f>
        <v>2</v>
      </c>
      <c r="D55" s="10" t="s">
        <v>83</v>
      </c>
      <c r="E55" s="29">
        <f>E56+E58+E59</f>
        <v>150.563432</v>
      </c>
      <c r="F55" s="29">
        <f>F56+F58+F59</f>
        <v>-148.563432</v>
      </c>
      <c r="G55" s="3"/>
    </row>
    <row r="56" spans="1:7" ht="15">
      <c r="A56" s="11" t="s">
        <v>84</v>
      </c>
      <c r="B56" s="28" t="s">
        <v>85</v>
      </c>
      <c r="C56" s="30">
        <f>'[1]A14'!C7</f>
        <v>2</v>
      </c>
      <c r="D56" s="31">
        <v>100</v>
      </c>
      <c r="E56" s="14">
        <v>150.563432</v>
      </c>
      <c r="F56" s="15">
        <f>(C56-E56)*D56/100</f>
        <v>-148.563432</v>
      </c>
      <c r="G56" s="3"/>
    </row>
    <row r="57" spans="1:7" ht="102">
      <c r="A57" s="11" t="s">
        <v>86</v>
      </c>
      <c r="B57" s="28" t="s">
        <v>87</v>
      </c>
      <c r="C57" s="30"/>
      <c r="D57" s="31">
        <v>100</v>
      </c>
      <c r="E57" s="14"/>
      <c r="F57" s="15">
        <f>(C57-E57)*D57/100</f>
        <v>0</v>
      </c>
      <c r="G57" s="3"/>
    </row>
    <row r="58" spans="1:7" ht="38.25">
      <c r="A58" s="11" t="s">
        <v>88</v>
      </c>
      <c r="B58" s="28" t="s">
        <v>89</v>
      </c>
      <c r="C58" s="30"/>
      <c r="D58" s="31">
        <v>100</v>
      </c>
      <c r="E58" s="14"/>
      <c r="F58" s="15">
        <f>(C58-E58)*D58/100</f>
        <v>0</v>
      </c>
      <c r="G58" s="3"/>
    </row>
    <row r="59" spans="1:7" ht="51">
      <c r="A59" s="11" t="s">
        <v>90</v>
      </c>
      <c r="B59" s="28" t="s">
        <v>91</v>
      </c>
      <c r="C59" s="30"/>
      <c r="D59" s="31">
        <v>120</v>
      </c>
      <c r="E59" s="14"/>
      <c r="F59" s="15">
        <f>(C59-E59)*D59/100</f>
        <v>0</v>
      </c>
      <c r="G59" s="3"/>
    </row>
    <row r="60" spans="1:7" ht="15">
      <c r="A60" s="32" t="s">
        <v>92</v>
      </c>
      <c r="B60" s="33" t="s">
        <v>93</v>
      </c>
      <c r="C60" s="34">
        <f>SUM(C61:C69)</f>
        <v>0</v>
      </c>
      <c r="D60" s="35">
        <v>0</v>
      </c>
      <c r="E60" s="34">
        <f>SUM(E61:E69)</f>
        <v>0</v>
      </c>
      <c r="F60" s="34">
        <f>SUM(F61:F69)</f>
        <v>0</v>
      </c>
      <c r="G60" s="3"/>
    </row>
    <row r="61" spans="1:7" ht="178.5">
      <c r="A61" s="26" t="s">
        <v>304</v>
      </c>
      <c r="B61" s="28" t="s">
        <v>94</v>
      </c>
      <c r="C61" s="36"/>
      <c r="D61" s="35">
        <v>0</v>
      </c>
      <c r="E61" s="14"/>
      <c r="F61" s="15">
        <f aca="true" t="shared" si="3" ref="F61:F68">(C61-E61)*D61/100</f>
        <v>0</v>
      </c>
      <c r="G61" s="3"/>
    </row>
    <row r="62" spans="1:7" ht="127.5">
      <c r="A62" s="26" t="s">
        <v>305</v>
      </c>
      <c r="B62" s="28" t="s">
        <v>95</v>
      </c>
      <c r="C62" s="37"/>
      <c r="D62" s="31">
        <v>20</v>
      </c>
      <c r="E62" s="14"/>
      <c r="F62" s="15">
        <f t="shared" si="3"/>
        <v>0</v>
      </c>
      <c r="G62" s="3"/>
    </row>
    <row r="63" spans="1:7" ht="51">
      <c r="A63" s="26" t="s">
        <v>96</v>
      </c>
      <c r="B63" s="12" t="s">
        <v>97</v>
      </c>
      <c r="C63" s="37"/>
      <c r="D63" s="31">
        <v>20</v>
      </c>
      <c r="E63" s="14"/>
      <c r="F63" s="15">
        <f t="shared" si="3"/>
        <v>0</v>
      </c>
      <c r="G63" s="3"/>
    </row>
    <row r="64" spans="1:7" ht="63.75">
      <c r="A64" s="38" t="s">
        <v>98</v>
      </c>
      <c r="B64" s="21" t="s">
        <v>99</v>
      </c>
      <c r="C64" s="37"/>
      <c r="D64" s="39">
        <v>20</v>
      </c>
      <c r="E64" s="14"/>
      <c r="F64" s="15">
        <f t="shared" si="3"/>
        <v>0</v>
      </c>
      <c r="G64" s="3"/>
    </row>
    <row r="65" spans="1:7" ht="102">
      <c r="A65" s="26" t="s">
        <v>306</v>
      </c>
      <c r="B65" s="12" t="s">
        <v>100</v>
      </c>
      <c r="C65" s="37"/>
      <c r="D65" s="31">
        <v>50</v>
      </c>
      <c r="E65" s="14"/>
      <c r="F65" s="15">
        <f t="shared" si="3"/>
        <v>0</v>
      </c>
      <c r="G65" s="3"/>
    </row>
    <row r="66" spans="1:7" ht="63.75">
      <c r="A66" s="26" t="s">
        <v>101</v>
      </c>
      <c r="B66" s="12" t="s">
        <v>102</v>
      </c>
      <c r="C66" s="40"/>
      <c r="D66" s="31">
        <v>50</v>
      </c>
      <c r="E66" s="14"/>
      <c r="F66" s="15">
        <f t="shared" si="3"/>
        <v>0</v>
      </c>
      <c r="G66" s="3"/>
    </row>
    <row r="67" spans="1:7" ht="51">
      <c r="A67" s="26" t="s">
        <v>103</v>
      </c>
      <c r="B67" s="12" t="s">
        <v>104</v>
      </c>
      <c r="C67" s="40"/>
      <c r="D67" s="31">
        <v>50</v>
      </c>
      <c r="E67" s="14"/>
      <c r="F67" s="15">
        <f t="shared" si="3"/>
        <v>0</v>
      </c>
      <c r="G67" s="3"/>
    </row>
    <row r="68" spans="1:7" ht="51">
      <c r="A68" s="26" t="s">
        <v>307</v>
      </c>
      <c r="B68" s="12" t="s">
        <v>105</v>
      </c>
      <c r="C68" s="40"/>
      <c r="D68" s="31">
        <v>75</v>
      </c>
      <c r="E68" s="14"/>
      <c r="F68" s="15">
        <f t="shared" si="3"/>
        <v>0</v>
      </c>
      <c r="G68" s="3"/>
    </row>
    <row r="69" spans="1:7" ht="15">
      <c r="A69" s="25" t="s">
        <v>106</v>
      </c>
      <c r="B69" s="12" t="s">
        <v>107</v>
      </c>
      <c r="C69" s="29">
        <f>C70+C73+C74</f>
        <v>0</v>
      </c>
      <c r="D69" s="10" t="s">
        <v>83</v>
      </c>
      <c r="E69" s="29">
        <f>E70+E73+E74</f>
        <v>0</v>
      </c>
      <c r="F69" s="29">
        <f>F70+F73+F74</f>
        <v>0</v>
      </c>
      <c r="G69" s="3"/>
    </row>
    <row r="70" spans="1:7" ht="15">
      <c r="A70" s="11" t="s">
        <v>108</v>
      </c>
      <c r="B70" s="12" t="s">
        <v>109</v>
      </c>
      <c r="C70" s="41"/>
      <c r="D70" s="10">
        <v>100</v>
      </c>
      <c r="E70" s="42"/>
      <c r="F70" s="15">
        <f>(C70-E70)*D70/100</f>
        <v>0</v>
      </c>
      <c r="G70" s="3"/>
    </row>
    <row r="71" spans="1:7" ht="102">
      <c r="A71" s="11" t="s">
        <v>110</v>
      </c>
      <c r="B71" s="12" t="s">
        <v>111</v>
      </c>
      <c r="C71" s="41"/>
      <c r="D71" s="10">
        <v>100</v>
      </c>
      <c r="E71" s="42"/>
      <c r="F71" s="15">
        <f>(C71-E71)*D71/100</f>
        <v>0</v>
      </c>
      <c r="G71" s="3"/>
    </row>
    <row r="72" spans="1:7" ht="76.5">
      <c r="A72" s="20" t="s">
        <v>112</v>
      </c>
      <c r="B72" s="21" t="s">
        <v>113</v>
      </c>
      <c r="C72" s="41"/>
      <c r="D72" s="22">
        <v>100</v>
      </c>
      <c r="E72" s="42"/>
      <c r="F72" s="15">
        <f>(C72-E72)*D72/100</f>
        <v>0</v>
      </c>
      <c r="G72" s="3"/>
    </row>
    <row r="73" spans="1:7" ht="38.25">
      <c r="A73" s="11" t="s">
        <v>114</v>
      </c>
      <c r="B73" s="12" t="s">
        <v>115</v>
      </c>
      <c r="C73" s="41"/>
      <c r="D73" s="10">
        <v>100</v>
      </c>
      <c r="E73" s="42"/>
      <c r="F73" s="15">
        <f>(C73-E73)*D73/100</f>
        <v>0</v>
      </c>
      <c r="G73" s="3"/>
    </row>
    <row r="74" spans="1:7" ht="51">
      <c r="A74" s="11" t="s">
        <v>116</v>
      </c>
      <c r="B74" s="12" t="s">
        <v>117</v>
      </c>
      <c r="C74" s="41"/>
      <c r="D74" s="10">
        <v>120</v>
      </c>
      <c r="E74" s="42"/>
      <c r="F74" s="15">
        <f>(C74-E74)*D74/100</f>
        <v>0</v>
      </c>
      <c r="G74" s="3"/>
    </row>
    <row r="75" spans="1:7" ht="15">
      <c r="A75" s="24" t="s">
        <v>118</v>
      </c>
      <c r="B75" s="8" t="s">
        <v>119</v>
      </c>
      <c r="C75" s="34">
        <f>SUM(C76:C83)</f>
        <v>0</v>
      </c>
      <c r="D75" s="10">
        <v>0</v>
      </c>
      <c r="E75" s="34">
        <f>SUM(E76:E83)</f>
        <v>0</v>
      </c>
      <c r="F75" s="34">
        <f>SUM(F76:F83)</f>
        <v>0</v>
      </c>
      <c r="G75" s="3"/>
    </row>
    <row r="76" spans="1:7" ht="178.5">
      <c r="A76" s="26" t="s">
        <v>304</v>
      </c>
      <c r="B76" s="12" t="s">
        <v>120</v>
      </c>
      <c r="C76" s="36"/>
      <c r="D76" s="10">
        <v>0</v>
      </c>
      <c r="E76" s="14"/>
      <c r="F76" s="15">
        <f aca="true" t="shared" si="4" ref="F76:F82">(C76-E76)*D76/100</f>
        <v>0</v>
      </c>
      <c r="G76" s="3"/>
    </row>
    <row r="77" spans="1:7" ht="127.5">
      <c r="A77" s="26" t="s">
        <v>308</v>
      </c>
      <c r="B77" s="12" t="s">
        <v>121</v>
      </c>
      <c r="C77" s="36"/>
      <c r="D77" s="10">
        <v>20</v>
      </c>
      <c r="E77" s="14"/>
      <c r="F77" s="15">
        <f>(C77-E77)*D77/100</f>
        <v>0</v>
      </c>
      <c r="G77" s="3"/>
    </row>
    <row r="78" spans="1:7" ht="51">
      <c r="A78" s="26" t="s">
        <v>122</v>
      </c>
      <c r="B78" s="12" t="s">
        <v>123</v>
      </c>
      <c r="C78" s="36"/>
      <c r="D78" s="10">
        <v>20</v>
      </c>
      <c r="E78" s="14"/>
      <c r="F78" s="15">
        <f t="shared" si="4"/>
        <v>0</v>
      </c>
      <c r="G78" s="3"/>
    </row>
    <row r="79" spans="1:7" ht="102">
      <c r="A79" s="26" t="s">
        <v>309</v>
      </c>
      <c r="B79" s="12" t="s">
        <v>124</v>
      </c>
      <c r="C79" s="36"/>
      <c r="D79" s="10">
        <v>50</v>
      </c>
      <c r="E79" s="14"/>
      <c r="F79" s="15">
        <f t="shared" si="4"/>
        <v>0</v>
      </c>
      <c r="G79" s="3"/>
    </row>
    <row r="80" spans="1:7" ht="63.75">
      <c r="A80" s="26" t="s">
        <v>125</v>
      </c>
      <c r="B80" s="12" t="s">
        <v>126</v>
      </c>
      <c r="C80" s="30"/>
      <c r="D80" s="10">
        <v>50</v>
      </c>
      <c r="E80" s="14"/>
      <c r="F80" s="15">
        <f t="shared" si="4"/>
        <v>0</v>
      </c>
      <c r="G80" s="3"/>
    </row>
    <row r="81" spans="1:7" ht="51">
      <c r="A81" s="26" t="s">
        <v>127</v>
      </c>
      <c r="B81" s="12" t="s">
        <v>128</v>
      </c>
      <c r="C81" s="30"/>
      <c r="D81" s="10">
        <v>50</v>
      </c>
      <c r="E81" s="14"/>
      <c r="F81" s="15">
        <f t="shared" si="4"/>
        <v>0</v>
      </c>
      <c r="G81" s="3"/>
    </row>
    <row r="82" spans="1:7" ht="51">
      <c r="A82" s="26" t="s">
        <v>310</v>
      </c>
      <c r="B82" s="12" t="s">
        <v>129</v>
      </c>
      <c r="C82" s="30"/>
      <c r="D82" s="10">
        <v>75</v>
      </c>
      <c r="E82" s="14"/>
      <c r="F82" s="15">
        <f t="shared" si="4"/>
        <v>0</v>
      </c>
      <c r="G82" s="3"/>
    </row>
    <row r="83" spans="1:7" ht="15">
      <c r="A83" s="25" t="s">
        <v>130</v>
      </c>
      <c r="B83" s="12" t="s">
        <v>131</v>
      </c>
      <c r="C83" s="29">
        <f>C84+C86+C87</f>
        <v>0</v>
      </c>
      <c r="D83" s="10" t="s">
        <v>83</v>
      </c>
      <c r="E83" s="29">
        <f>E84+E86+E87</f>
        <v>0</v>
      </c>
      <c r="F83" s="29">
        <f>F84+F86+F87</f>
        <v>0</v>
      </c>
      <c r="G83" s="3"/>
    </row>
    <row r="84" spans="1:7" ht="15">
      <c r="A84" s="11" t="s">
        <v>132</v>
      </c>
      <c r="B84" s="12" t="s">
        <v>133</v>
      </c>
      <c r="C84" s="40"/>
      <c r="D84" s="10">
        <v>100</v>
      </c>
      <c r="E84" s="14"/>
      <c r="F84" s="15">
        <f>(C84-E84)*D84/100</f>
        <v>0</v>
      </c>
      <c r="G84" s="3"/>
    </row>
    <row r="85" spans="1:7" ht="102">
      <c r="A85" s="11" t="s">
        <v>134</v>
      </c>
      <c r="B85" s="12" t="s">
        <v>135</v>
      </c>
      <c r="C85" s="40"/>
      <c r="D85" s="10">
        <v>100</v>
      </c>
      <c r="E85" s="14"/>
      <c r="F85" s="15">
        <f>(C85-E85)*D85/100</f>
        <v>0</v>
      </c>
      <c r="G85" s="3"/>
    </row>
    <row r="86" spans="1:7" ht="38.25">
      <c r="A86" s="11" t="s">
        <v>136</v>
      </c>
      <c r="B86" s="12" t="s">
        <v>137</v>
      </c>
      <c r="C86" s="40"/>
      <c r="D86" s="10">
        <v>100</v>
      </c>
      <c r="E86" s="14"/>
      <c r="F86" s="15">
        <f>(C86-E86)*D86/100</f>
        <v>0</v>
      </c>
      <c r="G86" s="3"/>
    </row>
    <row r="87" spans="1:7" ht="51">
      <c r="A87" s="11" t="s">
        <v>138</v>
      </c>
      <c r="B87" s="12" t="s">
        <v>139</v>
      </c>
      <c r="C87" s="40"/>
      <c r="D87" s="10">
        <v>120</v>
      </c>
      <c r="E87" s="14"/>
      <c r="F87" s="15">
        <f>(C87-E87)*D87/100</f>
        <v>0</v>
      </c>
      <c r="G87" s="3"/>
    </row>
    <row r="88" spans="1:7" ht="15">
      <c r="A88" s="24" t="s">
        <v>140</v>
      </c>
      <c r="B88" s="8" t="s">
        <v>141</v>
      </c>
      <c r="C88" s="34">
        <f>SUM(C89:C96)</f>
        <v>0</v>
      </c>
      <c r="D88" s="10">
        <v>0</v>
      </c>
      <c r="E88" s="34">
        <f>SUM(E89:E96)</f>
        <v>0</v>
      </c>
      <c r="F88" s="34">
        <f>SUM(F89:F96)</f>
        <v>0</v>
      </c>
      <c r="G88" s="3"/>
    </row>
    <row r="89" spans="1:7" ht="178.5">
      <c r="A89" s="26" t="s">
        <v>304</v>
      </c>
      <c r="B89" s="12" t="s">
        <v>142</v>
      </c>
      <c r="C89" s="36"/>
      <c r="D89" s="10">
        <v>0</v>
      </c>
      <c r="E89" s="14"/>
      <c r="F89" s="15">
        <f aca="true" t="shared" si="5" ref="F89:F95">(C89-E89)*D89/100</f>
        <v>0</v>
      </c>
      <c r="G89" s="3"/>
    </row>
    <row r="90" spans="1:7" ht="102">
      <c r="A90" s="26" t="s">
        <v>311</v>
      </c>
      <c r="B90" s="12" t="s">
        <v>143</v>
      </c>
      <c r="C90" s="36"/>
      <c r="D90" s="10">
        <v>20</v>
      </c>
      <c r="E90" s="14"/>
      <c r="F90" s="15">
        <f t="shared" si="5"/>
        <v>0</v>
      </c>
      <c r="G90" s="3"/>
    </row>
    <row r="91" spans="1:7" ht="51">
      <c r="A91" s="26" t="s">
        <v>144</v>
      </c>
      <c r="B91" s="12" t="s">
        <v>145</v>
      </c>
      <c r="C91" s="36"/>
      <c r="D91" s="10">
        <v>20</v>
      </c>
      <c r="E91" s="14"/>
      <c r="F91" s="15">
        <f t="shared" si="5"/>
        <v>0</v>
      </c>
      <c r="G91" s="3"/>
    </row>
    <row r="92" spans="1:7" ht="102">
      <c r="A92" s="26" t="s">
        <v>312</v>
      </c>
      <c r="B92" s="12" t="s">
        <v>146</v>
      </c>
      <c r="C92" s="36"/>
      <c r="D92" s="10">
        <v>50</v>
      </c>
      <c r="E92" s="14"/>
      <c r="F92" s="15">
        <f t="shared" si="5"/>
        <v>0</v>
      </c>
      <c r="G92" s="3"/>
    </row>
    <row r="93" spans="1:7" ht="63.75">
      <c r="A93" s="26" t="s">
        <v>147</v>
      </c>
      <c r="B93" s="12" t="s">
        <v>148</v>
      </c>
      <c r="C93" s="30"/>
      <c r="D93" s="10">
        <v>50</v>
      </c>
      <c r="E93" s="14"/>
      <c r="F93" s="15">
        <f t="shared" si="5"/>
        <v>0</v>
      </c>
      <c r="G93" s="3"/>
    </row>
    <row r="94" spans="1:7" ht="51">
      <c r="A94" s="26" t="s">
        <v>149</v>
      </c>
      <c r="B94" s="12" t="s">
        <v>150</v>
      </c>
      <c r="C94" s="30"/>
      <c r="D94" s="10">
        <v>50</v>
      </c>
      <c r="E94" s="14"/>
      <c r="F94" s="15">
        <f t="shared" si="5"/>
        <v>0</v>
      </c>
      <c r="G94" s="3"/>
    </row>
    <row r="95" spans="1:7" ht="51">
      <c r="A95" s="26" t="s">
        <v>313</v>
      </c>
      <c r="B95" s="12" t="s">
        <v>151</v>
      </c>
      <c r="C95" s="30"/>
      <c r="D95" s="10">
        <v>75</v>
      </c>
      <c r="E95" s="14"/>
      <c r="F95" s="15">
        <f t="shared" si="5"/>
        <v>0</v>
      </c>
      <c r="G95" s="3"/>
    </row>
    <row r="96" spans="1:7" ht="15">
      <c r="A96" s="25" t="s">
        <v>152</v>
      </c>
      <c r="B96" s="12" t="s">
        <v>153</v>
      </c>
      <c r="C96" s="29">
        <f>C97+C99+C100</f>
        <v>0</v>
      </c>
      <c r="D96" s="10" t="s">
        <v>83</v>
      </c>
      <c r="E96" s="29">
        <f>E97+E99+E100</f>
        <v>0</v>
      </c>
      <c r="F96" s="29">
        <f>F97+F99+F100</f>
        <v>0</v>
      </c>
      <c r="G96" s="3"/>
    </row>
    <row r="97" spans="1:7" ht="15">
      <c r="A97" s="11" t="s">
        <v>154</v>
      </c>
      <c r="B97" s="12" t="s">
        <v>155</v>
      </c>
      <c r="C97" s="30"/>
      <c r="D97" s="10">
        <v>100</v>
      </c>
      <c r="E97" s="14"/>
      <c r="F97" s="15">
        <f>(C97-E97)*D97/100</f>
        <v>0</v>
      </c>
      <c r="G97" s="3"/>
    </row>
    <row r="98" spans="1:7" ht="102">
      <c r="A98" s="11" t="s">
        <v>156</v>
      </c>
      <c r="B98" s="12" t="s">
        <v>157</v>
      </c>
      <c r="C98" s="30"/>
      <c r="D98" s="10">
        <v>100</v>
      </c>
      <c r="E98" s="14"/>
      <c r="F98" s="15">
        <f>(C98-E98)*D98/100</f>
        <v>0</v>
      </c>
      <c r="G98" s="3"/>
    </row>
    <row r="99" spans="1:7" ht="38.25">
      <c r="A99" s="11" t="s">
        <v>158</v>
      </c>
      <c r="B99" s="12" t="s">
        <v>159</v>
      </c>
      <c r="C99" s="30"/>
      <c r="D99" s="10">
        <v>100</v>
      </c>
      <c r="E99" s="14"/>
      <c r="F99" s="15">
        <f>(C99-E99)*D99/100</f>
        <v>0</v>
      </c>
      <c r="G99" s="3"/>
    </row>
    <row r="100" spans="1:7" ht="51">
      <c r="A100" s="11" t="s">
        <v>160</v>
      </c>
      <c r="B100" s="12" t="s">
        <v>161</v>
      </c>
      <c r="C100" s="30"/>
      <c r="D100" s="10">
        <v>120</v>
      </c>
      <c r="E100" s="14"/>
      <c r="F100" s="15">
        <f>(C100-E100)*D100/100</f>
        <v>0</v>
      </c>
      <c r="G100" s="3"/>
    </row>
    <row r="101" spans="1:7" ht="15">
      <c r="A101" s="24" t="s">
        <v>162</v>
      </c>
      <c r="B101" s="8" t="s">
        <v>163</v>
      </c>
      <c r="C101" s="34">
        <f>SUM(C102:C109)</f>
        <v>319.02933</v>
      </c>
      <c r="D101" s="10">
        <v>0</v>
      </c>
      <c r="E101" s="34">
        <f>SUM(E102:E109)</f>
        <v>92.997328</v>
      </c>
      <c r="F101" s="34">
        <f>SUM(F102:F109)</f>
        <v>226.03200200000003</v>
      </c>
      <c r="G101" s="3"/>
    </row>
    <row r="102" spans="1:7" ht="178.5">
      <c r="A102" s="26" t="s">
        <v>304</v>
      </c>
      <c r="B102" s="12" t="s">
        <v>164</v>
      </c>
      <c r="C102" s="36"/>
      <c r="D102" s="10">
        <v>0</v>
      </c>
      <c r="E102" s="14"/>
      <c r="F102" s="15">
        <f aca="true" t="shared" si="6" ref="F102:F108">(C102-E102)*D102/100</f>
        <v>0</v>
      </c>
      <c r="G102" s="3"/>
    </row>
    <row r="103" spans="1:7" ht="102">
      <c r="A103" s="26" t="s">
        <v>314</v>
      </c>
      <c r="B103" s="12" t="s">
        <v>165</v>
      </c>
      <c r="C103" s="36"/>
      <c r="D103" s="10">
        <v>20</v>
      </c>
      <c r="E103" s="14"/>
      <c r="F103" s="15">
        <f t="shared" si="6"/>
        <v>0</v>
      </c>
      <c r="G103" s="3"/>
    </row>
    <row r="104" spans="1:7" ht="51">
      <c r="A104" s="26" t="s">
        <v>166</v>
      </c>
      <c r="B104" s="12" t="s">
        <v>167</v>
      </c>
      <c r="C104" s="36"/>
      <c r="D104" s="10">
        <v>20</v>
      </c>
      <c r="E104" s="14"/>
      <c r="F104" s="15">
        <f t="shared" si="6"/>
        <v>0</v>
      </c>
      <c r="G104" s="3"/>
    </row>
    <row r="105" spans="1:7" ht="102">
      <c r="A105" s="26" t="s">
        <v>315</v>
      </c>
      <c r="B105" s="12" t="s">
        <v>168</v>
      </c>
      <c r="C105" s="36"/>
      <c r="D105" s="10">
        <v>50</v>
      </c>
      <c r="E105" s="14"/>
      <c r="F105" s="15">
        <f t="shared" si="6"/>
        <v>0</v>
      </c>
      <c r="G105" s="3"/>
    </row>
    <row r="106" spans="1:7" ht="63.75">
      <c r="A106" s="26" t="s">
        <v>169</v>
      </c>
      <c r="B106" s="12" t="s">
        <v>170</v>
      </c>
      <c r="C106" s="30"/>
      <c r="D106" s="10">
        <v>50</v>
      </c>
      <c r="E106" s="14"/>
      <c r="F106" s="15">
        <f t="shared" si="6"/>
        <v>0</v>
      </c>
      <c r="G106" s="3"/>
    </row>
    <row r="107" spans="1:7" ht="51">
      <c r="A107" s="26" t="s">
        <v>171</v>
      </c>
      <c r="B107" s="12" t="s">
        <v>172</v>
      </c>
      <c r="C107" s="30"/>
      <c r="D107" s="10">
        <v>50</v>
      </c>
      <c r="E107" s="14"/>
      <c r="F107" s="15">
        <f t="shared" si="6"/>
        <v>0</v>
      </c>
      <c r="G107" s="3"/>
    </row>
    <row r="108" spans="1:7" ht="51">
      <c r="A108" s="26" t="s">
        <v>316</v>
      </c>
      <c r="B108" s="12" t="s">
        <v>173</v>
      </c>
      <c r="C108" s="30"/>
      <c r="D108" s="10">
        <v>75</v>
      </c>
      <c r="E108" s="14"/>
      <c r="F108" s="15">
        <f t="shared" si="6"/>
        <v>0</v>
      </c>
      <c r="G108" s="3"/>
    </row>
    <row r="109" spans="1:7" ht="15">
      <c r="A109" s="25" t="s">
        <v>174</v>
      </c>
      <c r="B109" s="12" t="s">
        <v>175</v>
      </c>
      <c r="C109" s="29">
        <f>C110+C112+C113</f>
        <v>319.02933</v>
      </c>
      <c r="D109" s="10" t="s">
        <v>83</v>
      </c>
      <c r="E109" s="29">
        <f>E110+E112+E113</f>
        <v>92.997328</v>
      </c>
      <c r="F109" s="29">
        <f>F110+F112+F113</f>
        <v>226.03200200000003</v>
      </c>
      <c r="G109" s="3"/>
    </row>
    <row r="110" spans="1:7" ht="15">
      <c r="A110" s="11" t="s">
        <v>176</v>
      </c>
      <c r="B110" s="12" t="s">
        <v>177</v>
      </c>
      <c r="C110" s="30">
        <v>319.02933</v>
      </c>
      <c r="D110" s="10">
        <v>100</v>
      </c>
      <c r="E110" s="14">
        <v>92.997328</v>
      </c>
      <c r="F110" s="15">
        <f>(C110-E110)*D110/100</f>
        <v>226.03200200000003</v>
      </c>
      <c r="G110" s="3"/>
    </row>
    <row r="111" spans="1:7" ht="102">
      <c r="A111" s="11" t="s">
        <v>178</v>
      </c>
      <c r="B111" s="12" t="s">
        <v>179</v>
      </c>
      <c r="C111" s="30"/>
      <c r="D111" s="10">
        <v>100</v>
      </c>
      <c r="E111" s="14"/>
      <c r="F111" s="15">
        <f>(C111-E111)*D111/100</f>
        <v>0</v>
      </c>
      <c r="G111" s="3"/>
    </row>
    <row r="112" spans="1:7" ht="38.25">
      <c r="A112" s="11" t="s">
        <v>180</v>
      </c>
      <c r="B112" s="12" t="s">
        <v>181</v>
      </c>
      <c r="C112" s="30"/>
      <c r="D112" s="10">
        <v>100</v>
      </c>
      <c r="E112" s="14"/>
      <c r="F112" s="15">
        <f>(C112-E112)*D112/100</f>
        <v>0</v>
      </c>
      <c r="G112" s="3"/>
    </row>
    <row r="113" spans="1:7" ht="51">
      <c r="A113" s="11" t="s">
        <v>182</v>
      </c>
      <c r="B113" s="12" t="s">
        <v>183</v>
      </c>
      <c r="C113" s="30"/>
      <c r="D113" s="10">
        <v>120</v>
      </c>
      <c r="E113" s="14"/>
      <c r="F113" s="15">
        <f>(C113-E113)*D113/100</f>
        <v>0</v>
      </c>
      <c r="G113" s="3"/>
    </row>
    <row r="114" spans="1:7" ht="25.5">
      <c r="A114" s="24" t="s">
        <v>184</v>
      </c>
      <c r="B114" s="8" t="s">
        <v>185</v>
      </c>
      <c r="C114" s="34">
        <f>C115+C116+C117+C118+C119</f>
        <v>18.7353</v>
      </c>
      <c r="D114" s="34"/>
      <c r="E114" s="34">
        <f>E115+E116+E117+E118+E119</f>
        <v>4.79064</v>
      </c>
      <c r="F114" s="34">
        <f>F115+F116+F117+F118+F119</f>
        <v>13.944659999999999</v>
      </c>
      <c r="G114" s="3"/>
    </row>
    <row r="115" spans="1:7" ht="178.5">
      <c r="A115" s="26" t="s">
        <v>304</v>
      </c>
      <c r="B115" s="12" t="s">
        <v>186</v>
      </c>
      <c r="C115" s="36"/>
      <c r="D115" s="35">
        <v>0</v>
      </c>
      <c r="E115" s="14"/>
      <c r="F115" s="15">
        <f>(C115-E115)*D115/100</f>
        <v>0</v>
      </c>
      <c r="G115" s="3"/>
    </row>
    <row r="116" spans="1:7" ht="102">
      <c r="A116" s="26" t="s">
        <v>317</v>
      </c>
      <c r="B116" s="12" t="s">
        <v>187</v>
      </c>
      <c r="C116" s="36"/>
      <c r="D116" s="31">
        <v>20</v>
      </c>
      <c r="E116" s="14"/>
      <c r="F116" s="15">
        <f>(C116-E116)*D116/100</f>
        <v>0</v>
      </c>
      <c r="G116" s="3"/>
    </row>
    <row r="117" spans="1:7" ht="38.25">
      <c r="A117" s="26" t="s">
        <v>188</v>
      </c>
      <c r="B117" s="12" t="s">
        <v>189</v>
      </c>
      <c r="C117" s="36"/>
      <c r="D117" s="35">
        <v>35</v>
      </c>
      <c r="E117" s="14"/>
      <c r="F117" s="15">
        <f>(C117-E117)*D117/100</f>
        <v>0</v>
      </c>
      <c r="G117" s="3"/>
    </row>
    <row r="118" spans="1:7" ht="25.5">
      <c r="A118" s="38" t="s">
        <v>190</v>
      </c>
      <c r="B118" s="21" t="s">
        <v>191</v>
      </c>
      <c r="C118" s="30"/>
      <c r="D118" s="43">
        <v>50</v>
      </c>
      <c r="E118" s="14"/>
      <c r="F118" s="23">
        <f>(C118-E118)*D118/100</f>
        <v>0</v>
      </c>
      <c r="G118" s="3"/>
    </row>
    <row r="119" spans="1:7" ht="15">
      <c r="A119" s="25" t="s">
        <v>192</v>
      </c>
      <c r="B119" s="12" t="s">
        <v>193</v>
      </c>
      <c r="C119" s="44">
        <f>SUM(C120:C123)</f>
        <v>18.7353</v>
      </c>
      <c r="D119" s="45"/>
      <c r="E119" s="44">
        <f>SUM(E120:E123)</f>
        <v>4.79064</v>
      </c>
      <c r="F119" s="44">
        <f>SUM(F120:F123)</f>
        <v>13.944659999999999</v>
      </c>
      <c r="G119" s="3"/>
    </row>
    <row r="120" spans="1:7" ht="15">
      <c r="A120" s="11" t="s">
        <v>194</v>
      </c>
      <c r="B120" s="12" t="s">
        <v>195</v>
      </c>
      <c r="C120" s="40">
        <v>18.7353</v>
      </c>
      <c r="D120" s="10">
        <v>100</v>
      </c>
      <c r="E120" s="14">
        <v>4.79064</v>
      </c>
      <c r="F120" s="15">
        <f>(C120-E120)*D120/100</f>
        <v>13.944659999999999</v>
      </c>
      <c r="G120" s="46"/>
    </row>
    <row r="121" spans="1:7" ht="38.25">
      <c r="A121" s="11" t="s">
        <v>196</v>
      </c>
      <c r="B121" s="12" t="s">
        <v>197</v>
      </c>
      <c r="C121" s="40"/>
      <c r="D121" s="10">
        <v>100</v>
      </c>
      <c r="E121" s="14"/>
      <c r="F121" s="15">
        <f>(C121-E121)*D121/100</f>
        <v>0</v>
      </c>
      <c r="G121" s="46"/>
    </row>
    <row r="122" spans="1:7" ht="51">
      <c r="A122" s="11" t="s">
        <v>198</v>
      </c>
      <c r="B122" s="12" t="s">
        <v>199</v>
      </c>
      <c r="C122" s="40"/>
      <c r="D122" s="10">
        <v>150</v>
      </c>
      <c r="E122" s="14"/>
      <c r="F122" s="15">
        <f>(C122-E122)*D122/100</f>
        <v>0</v>
      </c>
      <c r="G122" s="46"/>
    </row>
    <row r="123" spans="1:7" ht="89.25">
      <c r="A123" s="11" t="s">
        <v>200</v>
      </c>
      <c r="B123" s="12" t="s">
        <v>201</v>
      </c>
      <c r="C123" s="40"/>
      <c r="D123" s="10">
        <v>150</v>
      </c>
      <c r="E123" s="14"/>
      <c r="F123" s="15">
        <f>(C123-E123)*D123/100</f>
        <v>0</v>
      </c>
      <c r="G123" s="46"/>
    </row>
    <row r="124" spans="1:7" ht="15">
      <c r="A124" s="24" t="s">
        <v>202</v>
      </c>
      <c r="B124" s="8" t="s">
        <v>203</v>
      </c>
      <c r="C124" s="34">
        <f>SUM(C125:C132)</f>
        <v>0</v>
      </c>
      <c r="D124" s="10">
        <v>0</v>
      </c>
      <c r="E124" s="34">
        <f>SUM(E125:E132)</f>
        <v>0</v>
      </c>
      <c r="F124" s="34">
        <f>SUM(F125:F132)</f>
        <v>0</v>
      </c>
      <c r="G124" s="46"/>
    </row>
    <row r="125" spans="1:7" ht="178.5">
      <c r="A125" s="26" t="s">
        <v>304</v>
      </c>
      <c r="B125" s="12" t="s">
        <v>204</v>
      </c>
      <c r="C125" s="36">
        <v>0</v>
      </c>
      <c r="D125" s="10">
        <v>0</v>
      </c>
      <c r="E125" s="14"/>
      <c r="F125" s="15">
        <f aca="true" t="shared" si="7" ref="F125:F131">(C125-E125)*D125/100</f>
        <v>0</v>
      </c>
      <c r="G125" s="46"/>
    </row>
    <row r="126" spans="1:7" ht="102">
      <c r="A126" s="26" t="s">
        <v>318</v>
      </c>
      <c r="B126" s="12" t="s">
        <v>205</v>
      </c>
      <c r="C126" s="36"/>
      <c r="D126" s="10">
        <v>20</v>
      </c>
      <c r="E126" s="14"/>
      <c r="F126" s="15">
        <f t="shared" si="7"/>
        <v>0</v>
      </c>
      <c r="G126" s="46"/>
    </row>
    <row r="127" spans="1:7" ht="51">
      <c r="A127" s="26" t="s">
        <v>206</v>
      </c>
      <c r="B127" s="12" t="s">
        <v>207</v>
      </c>
      <c r="C127" s="36"/>
      <c r="D127" s="10">
        <v>20</v>
      </c>
      <c r="E127" s="14"/>
      <c r="F127" s="15">
        <f t="shared" si="7"/>
        <v>0</v>
      </c>
      <c r="G127" s="46"/>
    </row>
    <row r="128" spans="1:7" ht="102">
      <c r="A128" s="26" t="s">
        <v>319</v>
      </c>
      <c r="B128" s="12" t="s">
        <v>208</v>
      </c>
      <c r="C128" s="30"/>
      <c r="D128" s="10">
        <v>50</v>
      </c>
      <c r="E128" s="14"/>
      <c r="F128" s="15">
        <f t="shared" si="7"/>
        <v>0</v>
      </c>
      <c r="G128" s="46"/>
    </row>
    <row r="129" spans="1:7" ht="63.75">
      <c r="A129" s="26" t="s">
        <v>209</v>
      </c>
      <c r="B129" s="12" t="s">
        <v>210</v>
      </c>
      <c r="C129" s="30"/>
      <c r="D129" s="10">
        <v>50</v>
      </c>
      <c r="E129" s="14"/>
      <c r="F129" s="15">
        <f t="shared" si="7"/>
        <v>0</v>
      </c>
      <c r="G129" s="46"/>
    </row>
    <row r="130" spans="1:7" ht="51">
      <c r="A130" s="26" t="s">
        <v>211</v>
      </c>
      <c r="B130" s="12" t="s">
        <v>212</v>
      </c>
      <c r="C130" s="30"/>
      <c r="D130" s="10">
        <v>50</v>
      </c>
      <c r="E130" s="14"/>
      <c r="F130" s="15">
        <f t="shared" si="7"/>
        <v>0</v>
      </c>
      <c r="G130" s="46"/>
    </row>
    <row r="131" spans="1:7" ht="51">
      <c r="A131" s="26" t="s">
        <v>320</v>
      </c>
      <c r="B131" s="12" t="s">
        <v>213</v>
      </c>
      <c r="C131" s="30"/>
      <c r="D131" s="10">
        <v>75</v>
      </c>
      <c r="E131" s="14"/>
      <c r="F131" s="15">
        <f t="shared" si="7"/>
        <v>0</v>
      </c>
      <c r="G131" s="3"/>
    </row>
    <row r="132" spans="1:7" ht="15">
      <c r="A132" s="25" t="s">
        <v>214</v>
      </c>
      <c r="B132" s="12" t="s">
        <v>215</v>
      </c>
      <c r="C132" s="29">
        <f>C133+C135+C136</f>
        <v>0</v>
      </c>
      <c r="D132" s="10" t="s">
        <v>83</v>
      </c>
      <c r="E132" s="29">
        <f>E133+E135+E136</f>
        <v>0</v>
      </c>
      <c r="F132" s="29">
        <f>F133+F135+F136</f>
        <v>0</v>
      </c>
      <c r="G132" s="3"/>
    </row>
    <row r="133" spans="1:7" ht="15">
      <c r="A133" s="11" t="s">
        <v>216</v>
      </c>
      <c r="B133" s="12" t="s">
        <v>217</v>
      </c>
      <c r="C133" s="30"/>
      <c r="D133" s="10">
        <v>100</v>
      </c>
      <c r="E133" s="14"/>
      <c r="F133" s="15">
        <f aca="true" t="shared" si="8" ref="F133:F138">(C133-E133)*D133/100</f>
        <v>0</v>
      </c>
      <c r="G133" s="3"/>
    </row>
    <row r="134" spans="1:7" ht="102">
      <c r="A134" s="11" t="s">
        <v>218</v>
      </c>
      <c r="B134" s="12" t="s">
        <v>219</v>
      </c>
      <c r="C134" s="30"/>
      <c r="D134" s="10">
        <v>100</v>
      </c>
      <c r="E134" s="14"/>
      <c r="F134" s="15">
        <f t="shared" si="8"/>
        <v>0</v>
      </c>
      <c r="G134" s="3"/>
    </row>
    <row r="135" spans="1:7" ht="38.25">
      <c r="A135" s="11" t="s">
        <v>220</v>
      </c>
      <c r="B135" s="12" t="s">
        <v>221</v>
      </c>
      <c r="C135" s="30"/>
      <c r="D135" s="10">
        <v>100</v>
      </c>
      <c r="E135" s="14"/>
      <c r="F135" s="15">
        <f t="shared" si="8"/>
        <v>0</v>
      </c>
      <c r="G135" s="3"/>
    </row>
    <row r="136" spans="1:7" ht="51">
      <c r="A136" s="47" t="s">
        <v>222</v>
      </c>
      <c r="B136" s="12" t="s">
        <v>223</v>
      </c>
      <c r="C136" s="30"/>
      <c r="D136" s="10">
        <v>120</v>
      </c>
      <c r="E136" s="14"/>
      <c r="F136" s="15">
        <f t="shared" si="8"/>
        <v>0</v>
      </c>
      <c r="G136" s="3"/>
    </row>
    <row r="137" spans="1:7" ht="25.5">
      <c r="A137" s="48" t="s">
        <v>224</v>
      </c>
      <c r="B137" s="8" t="s">
        <v>225</v>
      </c>
      <c r="C137" s="36">
        <v>661.30078</v>
      </c>
      <c r="D137" s="10">
        <v>100</v>
      </c>
      <c r="E137" s="14">
        <v>125.63211</v>
      </c>
      <c r="F137" s="9">
        <f t="shared" si="8"/>
        <v>535.66867</v>
      </c>
      <c r="G137" s="49"/>
    </row>
    <row r="138" spans="1:7" ht="25.5">
      <c r="A138" s="50" t="s">
        <v>226</v>
      </c>
      <c r="B138" s="51" t="s">
        <v>227</v>
      </c>
      <c r="C138" s="36"/>
      <c r="D138" s="10">
        <v>0</v>
      </c>
      <c r="E138" s="14"/>
      <c r="F138" s="9">
        <f t="shared" si="8"/>
        <v>0</v>
      </c>
      <c r="G138" s="3"/>
    </row>
    <row r="139" spans="1:7" ht="15">
      <c r="A139" s="52" t="s">
        <v>228</v>
      </c>
      <c r="B139" s="5" t="s">
        <v>229</v>
      </c>
      <c r="C139" s="29">
        <f>SUM(C140:C143)</f>
        <v>1806.6533875</v>
      </c>
      <c r="D139" s="10">
        <v>0</v>
      </c>
      <c r="E139" s="29">
        <f>SUM(E140:E143)</f>
        <v>349.38625749999846</v>
      </c>
      <c r="F139" s="34">
        <f>SUM(F140:F143)</f>
        <v>1457.2671300000015</v>
      </c>
      <c r="G139" s="3"/>
    </row>
    <row r="140" spans="1:7" ht="153">
      <c r="A140" s="53" t="s">
        <v>321</v>
      </c>
      <c r="B140" s="12" t="s">
        <v>230</v>
      </c>
      <c r="C140" s="36"/>
      <c r="D140" s="10">
        <v>0</v>
      </c>
      <c r="E140" s="14"/>
      <c r="F140" s="15">
        <f>(C140-E140)*D140/100</f>
        <v>0</v>
      </c>
      <c r="G140" s="3"/>
    </row>
    <row r="141" spans="1:7" ht="102">
      <c r="A141" s="11" t="s">
        <v>322</v>
      </c>
      <c r="B141" s="12" t="s">
        <v>231</v>
      </c>
      <c r="C141" s="36"/>
      <c r="D141" s="10">
        <v>20</v>
      </c>
      <c r="E141" s="14"/>
      <c r="F141" s="15">
        <f>(C141-E141)*D141/100</f>
        <v>0</v>
      </c>
      <c r="G141" s="3"/>
    </row>
    <row r="142" spans="1:7" ht="102">
      <c r="A142" s="11" t="s">
        <v>323</v>
      </c>
      <c r="B142" s="12" t="s">
        <v>232</v>
      </c>
      <c r="C142" s="36"/>
      <c r="D142" s="10">
        <v>50</v>
      </c>
      <c r="E142" s="14"/>
      <c r="F142" s="15">
        <f>(C142-E142)*D142/100</f>
        <v>0</v>
      </c>
      <c r="G142" s="3"/>
    </row>
    <row r="143" spans="1:7" ht="15">
      <c r="A143" s="11" t="s">
        <v>233</v>
      </c>
      <c r="B143" s="12" t="s">
        <v>234</v>
      </c>
      <c r="C143" s="36">
        <v>1806.6533875</v>
      </c>
      <c r="D143" s="10">
        <v>100</v>
      </c>
      <c r="E143" s="14">
        <f>12804.7661975-12455.37994</f>
        <v>349.38625749999846</v>
      </c>
      <c r="F143" s="15">
        <f>(C143-E143)*D143/100</f>
        <v>1457.2671300000015</v>
      </c>
      <c r="G143" s="3"/>
    </row>
    <row r="144" spans="1:7" ht="15">
      <c r="A144" s="7" t="s">
        <v>235</v>
      </c>
      <c r="B144" s="8" t="s">
        <v>236</v>
      </c>
      <c r="C144" s="54">
        <f>'[1]A3'!C54</f>
        <v>0</v>
      </c>
      <c r="D144" s="10">
        <v>0</v>
      </c>
      <c r="E144" s="14"/>
      <c r="F144" s="9">
        <f>(C144-E144)*D144/100</f>
        <v>0</v>
      </c>
      <c r="G144" s="3"/>
    </row>
    <row r="145" spans="1:7" ht="15">
      <c r="A145" s="7" t="s">
        <v>237</v>
      </c>
      <c r="B145" s="8" t="s">
        <v>238</v>
      </c>
      <c r="C145" s="34">
        <f>C9+C13+C14+C15+C16+C20+C35+C46+C137+C138+C139+C144-E145-F171</f>
        <v>11902.603990000001</v>
      </c>
      <c r="D145" s="55" t="s">
        <v>83</v>
      </c>
      <c r="E145" s="34">
        <f>E9+E13+E14+E15+E16+E20+E35+E46+E137+E138+E139+E144</f>
        <v>723.3697674999985</v>
      </c>
      <c r="F145" s="55" t="s">
        <v>83</v>
      </c>
      <c r="G145" s="3"/>
    </row>
    <row r="146" spans="1:7" ht="25.5">
      <c r="A146" s="52" t="s">
        <v>239</v>
      </c>
      <c r="B146" s="33" t="s">
        <v>240</v>
      </c>
      <c r="C146" s="34">
        <v>0</v>
      </c>
      <c r="D146" s="56">
        <v>0</v>
      </c>
      <c r="E146" s="29"/>
      <c r="F146" s="34">
        <f>F9+F13+F14+F15+F16+F20+F35+F46+F137+F138+F139+F144</f>
        <v>2350.1952700000015</v>
      </c>
      <c r="G146" s="3"/>
    </row>
    <row r="147" spans="1:7" ht="15">
      <c r="A147" s="57"/>
      <c r="B147" s="58"/>
      <c r="C147" s="59"/>
      <c r="D147" s="60"/>
      <c r="E147" s="61"/>
      <c r="F147" s="61"/>
      <c r="G147" s="61"/>
    </row>
    <row r="148" spans="1:7" ht="15.75">
      <c r="A148" s="100"/>
      <c r="B148" s="100"/>
      <c r="C148" s="100"/>
      <c r="D148" s="100"/>
      <c r="E148" s="100"/>
      <c r="F148" s="100"/>
      <c r="G148" s="100"/>
    </row>
    <row r="149" spans="1:7" ht="15">
      <c r="A149" s="1"/>
      <c r="B149" s="1"/>
      <c r="C149" s="2"/>
      <c r="D149" s="2"/>
      <c r="E149" s="3"/>
      <c r="F149" s="101" t="s">
        <v>0</v>
      </c>
      <c r="G149" s="102"/>
    </row>
    <row r="150" spans="1:7" ht="102">
      <c r="A150" s="97" t="s">
        <v>324</v>
      </c>
      <c r="B150" s="98"/>
      <c r="C150" s="5" t="s">
        <v>241</v>
      </c>
      <c r="D150" s="5" t="s">
        <v>242</v>
      </c>
      <c r="E150" s="5" t="s">
        <v>3</v>
      </c>
      <c r="F150" s="5" t="s">
        <v>4</v>
      </c>
      <c r="G150" s="5" t="s">
        <v>5</v>
      </c>
    </row>
    <row r="151" spans="1:7" ht="15">
      <c r="A151" s="92">
        <v>1</v>
      </c>
      <c r="B151" s="93"/>
      <c r="C151" s="6">
        <v>2</v>
      </c>
      <c r="D151" s="6">
        <v>3</v>
      </c>
      <c r="E151" s="6">
        <v>4</v>
      </c>
      <c r="F151" s="6">
        <v>5</v>
      </c>
      <c r="G151" s="6">
        <v>6</v>
      </c>
    </row>
    <row r="152" spans="1:7" ht="15">
      <c r="A152" s="7" t="s">
        <v>243</v>
      </c>
      <c r="B152" s="62" t="s">
        <v>244</v>
      </c>
      <c r="C152" s="34">
        <f>C153+C154+C155+C156</f>
        <v>0</v>
      </c>
      <c r="D152" s="34"/>
      <c r="E152" s="55" t="s">
        <v>245</v>
      </c>
      <c r="F152" s="34">
        <f>F153+F154+F155+F156</f>
        <v>0</v>
      </c>
      <c r="G152" s="34">
        <f>G153+G154+G155+G156</f>
        <v>0</v>
      </c>
    </row>
    <row r="153" spans="1:7" ht="38.25">
      <c r="A153" s="63" t="s">
        <v>246</v>
      </c>
      <c r="B153" s="64" t="s">
        <v>247</v>
      </c>
      <c r="C153" s="30"/>
      <c r="D153" s="65">
        <v>0</v>
      </c>
      <c r="E153" s="66"/>
      <c r="F153" s="67"/>
      <c r="G153" s="44">
        <f>(C153-F153)*D153*E153/10000</f>
        <v>0</v>
      </c>
    </row>
    <row r="154" spans="1:7" ht="15">
      <c r="A154" s="63" t="s">
        <v>248</v>
      </c>
      <c r="B154" s="64" t="s">
        <v>249</v>
      </c>
      <c r="C154" s="30"/>
      <c r="D154" s="65">
        <v>20</v>
      </c>
      <c r="E154" s="66"/>
      <c r="F154" s="67"/>
      <c r="G154" s="44">
        <f>(C154-F154)*D154*E154/10000</f>
        <v>0</v>
      </c>
    </row>
    <row r="155" spans="1:7" ht="15">
      <c r="A155" s="63" t="s">
        <v>250</v>
      </c>
      <c r="B155" s="64" t="s">
        <v>251</v>
      </c>
      <c r="C155" s="30"/>
      <c r="D155" s="65">
        <v>50</v>
      </c>
      <c r="E155" s="66"/>
      <c r="F155" s="67"/>
      <c r="G155" s="44">
        <f>(C155-F155)*D155*E155/10000</f>
        <v>0</v>
      </c>
    </row>
    <row r="156" spans="1:7" ht="15">
      <c r="A156" s="63" t="s">
        <v>252</v>
      </c>
      <c r="B156" s="64" t="s">
        <v>253</v>
      </c>
      <c r="C156" s="30">
        <v>0</v>
      </c>
      <c r="D156" s="65">
        <v>100</v>
      </c>
      <c r="E156" s="66"/>
      <c r="F156" s="67"/>
      <c r="G156" s="44">
        <f>(C156-F156)*D156*E156/10000</f>
        <v>0</v>
      </c>
    </row>
    <row r="157" spans="1:7" ht="25.5">
      <c r="A157" s="48" t="s">
        <v>254</v>
      </c>
      <c r="B157" s="8" t="s">
        <v>255</v>
      </c>
      <c r="C157" s="34">
        <f>C158+C159+C160+C161</f>
        <v>0</v>
      </c>
      <c r="D157" s="34"/>
      <c r="E157" s="55" t="s">
        <v>245</v>
      </c>
      <c r="F157" s="68">
        <f>F158+F159+F160+F161</f>
        <v>0</v>
      </c>
      <c r="G157" s="68">
        <f>G158+G159+G160+G161</f>
        <v>0</v>
      </c>
    </row>
    <row r="158" spans="1:7" ht="38.25">
      <c r="A158" s="69" t="s">
        <v>256</v>
      </c>
      <c r="B158" s="12" t="s">
        <v>257</v>
      </c>
      <c r="C158" s="70"/>
      <c r="D158" s="65">
        <v>0</v>
      </c>
      <c r="E158" s="66"/>
      <c r="F158" s="71"/>
      <c r="G158" s="44">
        <f>(C158-F158)*D158*E158/10000</f>
        <v>0</v>
      </c>
    </row>
    <row r="159" spans="1:7" ht="15">
      <c r="A159" s="11" t="s">
        <v>248</v>
      </c>
      <c r="B159" s="12" t="s">
        <v>258</v>
      </c>
      <c r="C159" s="70"/>
      <c r="D159" s="65">
        <v>20</v>
      </c>
      <c r="E159" s="66"/>
      <c r="F159" s="72"/>
      <c r="G159" s="44">
        <f>(C159-F159)*D159*E159/10000</f>
        <v>0</v>
      </c>
    </row>
    <row r="160" spans="1:7" ht="15">
      <c r="A160" s="63" t="s">
        <v>250</v>
      </c>
      <c r="B160" s="73" t="s">
        <v>259</v>
      </c>
      <c r="C160" s="70"/>
      <c r="D160" s="74">
        <v>50</v>
      </c>
      <c r="E160" s="66"/>
      <c r="F160" s="72"/>
      <c r="G160" s="44">
        <f>(C160-F160)*D160*E160/10000</f>
        <v>0</v>
      </c>
    </row>
    <row r="161" spans="1:7" ht="15">
      <c r="A161" s="63" t="s">
        <v>252</v>
      </c>
      <c r="B161" s="73" t="s">
        <v>260</v>
      </c>
      <c r="C161" s="70"/>
      <c r="D161" s="74">
        <v>100</v>
      </c>
      <c r="E161" s="66"/>
      <c r="F161" s="72"/>
      <c r="G161" s="44">
        <f>(C161-F161)*D161*E161/10000</f>
        <v>0</v>
      </c>
    </row>
    <row r="162" spans="1:7" ht="15">
      <c r="A162" s="75" t="s">
        <v>261</v>
      </c>
      <c r="B162" s="76" t="s">
        <v>262</v>
      </c>
      <c r="C162" s="34">
        <f>C163+C164+C165+C166</f>
        <v>0</v>
      </c>
      <c r="D162" s="34"/>
      <c r="E162" s="55" t="s">
        <v>245</v>
      </c>
      <c r="F162" s="34">
        <f>F163+F164+F165+F166</f>
        <v>0</v>
      </c>
      <c r="G162" s="34">
        <f>G163+G164+G165+G166</f>
        <v>0</v>
      </c>
    </row>
    <row r="163" spans="1:7" ht="38.25">
      <c r="A163" s="63" t="s">
        <v>263</v>
      </c>
      <c r="B163" s="73" t="s">
        <v>264</v>
      </c>
      <c r="C163" s="77"/>
      <c r="D163" s="74">
        <v>0</v>
      </c>
      <c r="E163" s="66"/>
      <c r="F163" s="72"/>
      <c r="G163" s="44">
        <f>(C163-F163)*D163*E163/10000</f>
        <v>0</v>
      </c>
    </row>
    <row r="164" spans="1:7" ht="15">
      <c r="A164" s="63" t="s">
        <v>248</v>
      </c>
      <c r="B164" s="73" t="s">
        <v>265</v>
      </c>
      <c r="C164" s="77"/>
      <c r="D164" s="74">
        <v>20</v>
      </c>
      <c r="E164" s="66"/>
      <c r="F164" s="72"/>
      <c r="G164" s="44">
        <f>(C164-F164)*D164*E164/10000</f>
        <v>0</v>
      </c>
    </row>
    <row r="165" spans="1:7" ht="15">
      <c r="A165" s="63" t="s">
        <v>250</v>
      </c>
      <c r="B165" s="73" t="s">
        <v>266</v>
      </c>
      <c r="C165" s="77"/>
      <c r="D165" s="74">
        <v>50</v>
      </c>
      <c r="E165" s="66"/>
      <c r="F165" s="72"/>
      <c r="G165" s="44">
        <f>(C165-F165)*D165*E165/10000</f>
        <v>0</v>
      </c>
    </row>
    <row r="166" spans="1:7" ht="15">
      <c r="A166" s="63" t="s">
        <v>252</v>
      </c>
      <c r="B166" s="73" t="s">
        <v>267</v>
      </c>
      <c r="C166" s="77"/>
      <c r="D166" s="74">
        <v>100</v>
      </c>
      <c r="E166" s="66"/>
      <c r="F166" s="72"/>
      <c r="G166" s="44">
        <f>(C166-F166)*D166*E166/10000</f>
        <v>0</v>
      </c>
    </row>
    <row r="167" spans="1:7" ht="25.5">
      <c r="A167" s="7" t="s">
        <v>268</v>
      </c>
      <c r="B167" s="8" t="s">
        <v>262</v>
      </c>
      <c r="C167" s="34">
        <f>C168+C169+C170</f>
        <v>0</v>
      </c>
      <c r="D167" s="34"/>
      <c r="E167" s="55" t="s">
        <v>245</v>
      </c>
      <c r="F167" s="34">
        <f>F168+F169+F170</f>
        <v>0</v>
      </c>
      <c r="G167" s="34">
        <f>G168+G169+G170</f>
        <v>0</v>
      </c>
    </row>
    <row r="168" spans="1:7" ht="15">
      <c r="A168" s="11" t="s">
        <v>269</v>
      </c>
      <c r="B168" s="12" t="s">
        <v>264</v>
      </c>
      <c r="C168" s="36"/>
      <c r="D168" s="78">
        <v>2</v>
      </c>
      <c r="E168" s="66"/>
      <c r="F168" s="72"/>
      <c r="G168" s="44">
        <f>(C168-F168)*D168*E168/10000</f>
        <v>0</v>
      </c>
    </row>
    <row r="169" spans="1:7" ht="15">
      <c r="A169" s="11" t="s">
        <v>270</v>
      </c>
      <c r="B169" s="12" t="s">
        <v>265</v>
      </c>
      <c r="C169" s="36"/>
      <c r="D169" s="78">
        <v>5</v>
      </c>
      <c r="E169" s="66"/>
      <c r="F169" s="72"/>
      <c r="G169" s="44">
        <f>(C169-F169)*D169*E169/10000</f>
        <v>0</v>
      </c>
    </row>
    <row r="170" spans="1:7" ht="25.5">
      <c r="A170" s="11" t="s">
        <v>271</v>
      </c>
      <c r="B170" s="12" t="s">
        <v>266</v>
      </c>
      <c r="C170" s="36"/>
      <c r="D170" s="78">
        <v>5</v>
      </c>
      <c r="E170" s="66"/>
      <c r="F170" s="72"/>
      <c r="G170" s="44">
        <f>(C170-F170)*D170*E170/10000</f>
        <v>0</v>
      </c>
    </row>
    <row r="171" spans="1:7" ht="15">
      <c r="A171" s="7" t="s">
        <v>272</v>
      </c>
      <c r="B171" s="8" t="s">
        <v>273</v>
      </c>
      <c r="C171" s="79">
        <f>C152+C157+C162+C167</f>
        <v>0</v>
      </c>
      <c r="D171" s="79"/>
      <c r="E171" s="79"/>
      <c r="F171" s="79">
        <f>F152+F157+F162+F167</f>
        <v>0</v>
      </c>
      <c r="G171" s="80"/>
    </row>
    <row r="172" spans="1:7" ht="25.5">
      <c r="A172" s="7" t="s">
        <v>274</v>
      </c>
      <c r="B172" s="8" t="s">
        <v>275</v>
      </c>
      <c r="C172" s="81">
        <v>0</v>
      </c>
      <c r="D172" s="78">
        <v>0</v>
      </c>
      <c r="E172" s="80"/>
      <c r="F172" s="80"/>
      <c r="G172" s="80">
        <f>SUM(G152,G157,G162,G167)</f>
        <v>0</v>
      </c>
    </row>
    <row r="173" spans="1:7" ht="15">
      <c r="A173" s="7" t="s">
        <v>276</v>
      </c>
      <c r="B173" s="8" t="s">
        <v>277</v>
      </c>
      <c r="C173" s="81">
        <v>0</v>
      </c>
      <c r="D173" s="78">
        <v>0</v>
      </c>
      <c r="E173" s="80"/>
      <c r="F173" s="80"/>
      <c r="G173" s="80">
        <f>G172+F146</f>
        <v>2350.1952700000015</v>
      </c>
    </row>
    <row r="174" spans="1:7" ht="15">
      <c r="A174" s="52" t="s">
        <v>278</v>
      </c>
      <c r="B174" s="33" t="s">
        <v>279</v>
      </c>
      <c r="C174" s="81">
        <v>0</v>
      </c>
      <c r="D174" s="78">
        <v>0</v>
      </c>
      <c r="E174" s="80"/>
      <c r="F174" s="80"/>
      <c r="G174" s="80">
        <f>G173</f>
        <v>2350.1952700000015</v>
      </c>
    </row>
    <row r="175" spans="1:7" ht="15.75">
      <c r="A175" s="94" t="s">
        <v>280</v>
      </c>
      <c r="B175" s="95"/>
      <c r="C175" s="95"/>
      <c r="D175" s="95"/>
      <c r="E175" s="95"/>
      <c r="F175" s="95"/>
      <c r="G175" s="95"/>
    </row>
    <row r="176" spans="1:7" ht="25.5">
      <c r="A176" s="82" t="s">
        <v>325</v>
      </c>
      <c r="B176" s="83" t="s">
        <v>281</v>
      </c>
      <c r="C176" s="84"/>
      <c r="D176" s="83">
        <v>10</v>
      </c>
      <c r="E176" s="83" t="s">
        <v>83</v>
      </c>
      <c r="F176" s="83" t="s">
        <v>83</v>
      </c>
      <c r="G176" s="85">
        <f>C176*D176/100</f>
        <v>0</v>
      </c>
    </row>
    <row r="177" spans="1:7" ht="15">
      <c r="A177" s="86" t="s">
        <v>326</v>
      </c>
      <c r="B177" s="87" t="s">
        <v>282</v>
      </c>
      <c r="C177" s="36"/>
      <c r="D177" s="88">
        <v>20</v>
      </c>
      <c r="E177" s="88" t="s">
        <v>83</v>
      </c>
      <c r="F177" s="88" t="s">
        <v>83</v>
      </c>
      <c r="G177" s="89">
        <f>C177*D177/100</f>
        <v>0</v>
      </c>
    </row>
    <row r="178" spans="1:7" ht="25.5">
      <c r="A178" s="52" t="s">
        <v>327</v>
      </c>
      <c r="B178" s="87" t="s">
        <v>283</v>
      </c>
      <c r="C178" s="36"/>
      <c r="D178" s="88">
        <v>50</v>
      </c>
      <c r="E178" s="88" t="s">
        <v>83</v>
      </c>
      <c r="F178" s="88" t="s">
        <v>83</v>
      </c>
      <c r="G178" s="89">
        <f>C178*D178/100</f>
        <v>0</v>
      </c>
    </row>
    <row r="179" spans="1:7" ht="38.25">
      <c r="A179" s="52" t="s">
        <v>328</v>
      </c>
      <c r="B179" s="87" t="s">
        <v>284</v>
      </c>
      <c r="C179" s="36"/>
      <c r="D179" s="88" t="s">
        <v>83</v>
      </c>
      <c r="E179" s="88">
        <v>0</v>
      </c>
      <c r="F179" s="88" t="s">
        <v>83</v>
      </c>
      <c r="G179" s="89">
        <f>C179*E179</f>
        <v>0</v>
      </c>
    </row>
    <row r="180" spans="1:7" ht="25.5">
      <c r="A180" s="52" t="s">
        <v>329</v>
      </c>
      <c r="B180" s="87" t="s">
        <v>285</v>
      </c>
      <c r="C180" s="36"/>
      <c r="D180" s="88">
        <v>100</v>
      </c>
      <c r="E180" s="90" t="s">
        <v>83</v>
      </c>
      <c r="F180" s="88" t="s">
        <v>83</v>
      </c>
      <c r="G180" s="89">
        <f>C180*D180/100</f>
        <v>0</v>
      </c>
    </row>
    <row r="181" spans="1:7" ht="15">
      <c r="A181" s="91" t="s">
        <v>330</v>
      </c>
      <c r="B181" s="87" t="s">
        <v>286</v>
      </c>
      <c r="C181" s="36"/>
      <c r="D181" s="88">
        <v>100</v>
      </c>
      <c r="E181" s="88" t="s">
        <v>83</v>
      </c>
      <c r="F181" s="88" t="s">
        <v>83</v>
      </c>
      <c r="G181" s="89">
        <f>C181*D181/100</f>
        <v>0</v>
      </c>
    </row>
  </sheetData>
  <sheetProtection/>
  <mergeCells count="8">
    <mergeCell ref="A151:B151"/>
    <mergeCell ref="A175:G175"/>
    <mergeCell ref="A5:G5"/>
    <mergeCell ref="A7:B7"/>
    <mergeCell ref="A8:B8"/>
    <mergeCell ref="A148:G148"/>
    <mergeCell ref="F149:G149"/>
    <mergeCell ref="A150:B150"/>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Xumar Mehdiyeva</dc:creator>
  <cp:keywords/>
  <dc:description/>
  <cp:lastModifiedBy>Xumar Mehdiyeva</cp:lastModifiedBy>
  <dcterms:created xsi:type="dcterms:W3CDTF">2021-01-29T05:27:48Z</dcterms:created>
  <dcterms:modified xsi:type="dcterms:W3CDTF">2021-01-29T05:37:01Z</dcterms:modified>
  <cp:category/>
  <cp:version/>
  <cp:contentType/>
  <cp:contentStatus/>
</cp:coreProperties>
</file>